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 2.4.1 (2)" sheetId="1" r:id="rId1"/>
  </sheets>
  <calcPr calcId="144525"/>
</workbook>
</file>

<file path=xl/calcChain.xml><?xml version="1.0" encoding="utf-8"?>
<calcChain xmlns="http://schemas.openxmlformats.org/spreadsheetml/2006/main">
  <c r="AE553" i="1" l="1"/>
  <c r="AD553" i="1"/>
  <c r="AC553" i="1"/>
  <c r="AB553" i="1"/>
  <c r="L553" i="1"/>
  <c r="K553" i="1"/>
  <c r="J553" i="1"/>
  <c r="F553" i="1"/>
  <c r="AE547" i="1"/>
  <c r="AD547" i="1"/>
  <c r="AC547" i="1"/>
  <c r="AB547" i="1"/>
  <c r="L547" i="1"/>
  <c r="K547" i="1"/>
  <c r="J547" i="1"/>
  <c r="F547" i="1"/>
  <c r="Z546" i="1"/>
  <c r="Y546" i="1"/>
  <c r="X546" i="1"/>
  <c r="S546" i="1"/>
  <c r="AE545" i="1"/>
  <c r="AD545" i="1"/>
  <c r="AC545" i="1"/>
  <c r="AB545" i="1"/>
  <c r="L545" i="1"/>
  <c r="K545" i="1"/>
  <c r="J545" i="1"/>
  <c r="F545" i="1"/>
  <c r="AE543" i="1"/>
  <c r="AD543" i="1"/>
  <c r="AC543" i="1"/>
  <c r="AB543" i="1"/>
  <c r="L543" i="1"/>
  <c r="K543" i="1"/>
  <c r="J543" i="1"/>
  <c r="F543" i="1"/>
  <c r="AE542" i="1"/>
  <c r="AD542" i="1"/>
  <c r="AC542" i="1"/>
  <c r="AB542" i="1"/>
  <c r="L542" i="1"/>
  <c r="K542" i="1"/>
  <c r="J542" i="1"/>
  <c r="F542" i="1"/>
  <c r="AE540" i="1"/>
  <c r="AD540" i="1"/>
  <c r="AC540" i="1"/>
  <c r="AB540" i="1"/>
  <c r="Z540" i="1"/>
  <c r="Y540" i="1"/>
  <c r="X540" i="1"/>
  <c r="S540" i="1"/>
  <c r="L540" i="1"/>
  <c r="K540" i="1"/>
  <c r="J540" i="1"/>
  <c r="F540" i="1"/>
  <c r="AE539" i="1"/>
  <c r="AD539" i="1"/>
  <c r="AC539" i="1"/>
  <c r="AB539" i="1"/>
  <c r="L539" i="1"/>
  <c r="K539" i="1"/>
  <c r="J539" i="1"/>
  <c r="F539" i="1"/>
  <c r="Z538" i="1"/>
  <c r="Y538" i="1"/>
  <c r="X538" i="1"/>
  <c r="S538" i="1"/>
  <c r="AE537" i="1"/>
  <c r="AD537" i="1"/>
  <c r="AC537" i="1"/>
  <c r="AB537" i="1"/>
  <c r="L537" i="1"/>
  <c r="K537" i="1"/>
  <c r="J537" i="1"/>
  <c r="F537" i="1"/>
  <c r="AE536" i="1"/>
  <c r="AD536" i="1"/>
  <c r="AC536" i="1"/>
  <c r="AB536" i="1"/>
  <c r="Z536" i="1"/>
  <c r="Y536" i="1"/>
  <c r="X536" i="1"/>
  <c r="S536" i="1"/>
  <c r="L536" i="1"/>
  <c r="K536" i="1"/>
  <c r="J536" i="1"/>
  <c r="F536" i="1"/>
  <c r="Z535" i="1"/>
  <c r="Y535" i="1"/>
  <c r="X535" i="1"/>
  <c r="S535" i="1"/>
  <c r="AE534" i="1"/>
  <c r="AD534" i="1"/>
  <c r="AC534" i="1"/>
  <c r="AB534" i="1"/>
  <c r="L534" i="1"/>
  <c r="K534" i="1"/>
  <c r="J534" i="1"/>
  <c r="F534" i="1"/>
  <c r="AE533" i="1"/>
  <c r="AD533" i="1"/>
  <c r="AC533" i="1"/>
  <c r="AB533" i="1"/>
  <c r="Z533" i="1"/>
  <c r="Y533" i="1"/>
  <c r="X533" i="1"/>
  <c r="S533" i="1"/>
  <c r="L533" i="1"/>
  <c r="K533" i="1"/>
  <c r="J533" i="1"/>
  <c r="F533" i="1"/>
  <c r="Z532" i="1"/>
  <c r="Y532" i="1"/>
  <c r="X532" i="1"/>
  <c r="S532" i="1"/>
  <c r="AE530" i="1"/>
  <c r="AD530" i="1"/>
  <c r="AC530" i="1"/>
  <c r="AB530" i="1"/>
  <c r="Z530" i="1"/>
  <c r="Y530" i="1"/>
  <c r="X530" i="1"/>
  <c r="S530" i="1"/>
  <c r="L530" i="1"/>
  <c r="K530" i="1"/>
  <c r="J530" i="1"/>
  <c r="F530" i="1"/>
  <c r="Z529" i="1"/>
  <c r="Y529" i="1"/>
  <c r="X529" i="1"/>
  <c r="S529" i="1"/>
  <c r="AE528" i="1"/>
  <c r="AD528" i="1"/>
  <c r="AC528" i="1"/>
  <c r="AB528" i="1"/>
  <c r="L528" i="1"/>
  <c r="K528" i="1"/>
  <c r="J528" i="1"/>
  <c r="F528" i="1"/>
  <c r="Z527" i="1"/>
  <c r="Y527" i="1"/>
  <c r="X527" i="1"/>
  <c r="S527" i="1"/>
  <c r="Z526" i="1"/>
  <c r="Y526" i="1"/>
  <c r="X526" i="1"/>
  <c r="S526" i="1"/>
  <c r="AE525" i="1"/>
  <c r="AD525" i="1"/>
  <c r="AC525" i="1"/>
  <c r="AB525" i="1"/>
  <c r="L525" i="1"/>
  <c r="K525" i="1"/>
  <c r="J525" i="1"/>
  <c r="F525" i="1"/>
  <c r="Z523" i="1"/>
  <c r="Y523" i="1"/>
  <c r="X523" i="1"/>
  <c r="S523" i="1"/>
  <c r="AE522" i="1"/>
  <c r="AD522" i="1"/>
  <c r="AC522" i="1"/>
  <c r="AB522" i="1"/>
  <c r="L522" i="1"/>
  <c r="K522" i="1"/>
  <c r="J522" i="1"/>
  <c r="F522" i="1"/>
  <c r="AE521" i="1"/>
  <c r="AD521" i="1"/>
  <c r="AC521" i="1"/>
  <c r="AB521" i="1"/>
  <c r="Z521" i="1"/>
  <c r="Y521" i="1"/>
  <c r="X521" i="1"/>
  <c r="S521" i="1"/>
  <c r="L521" i="1"/>
  <c r="K521" i="1"/>
  <c r="J521" i="1"/>
  <c r="F521" i="1"/>
  <c r="AE520" i="1"/>
  <c r="AD520" i="1"/>
  <c r="AC520" i="1"/>
  <c r="AB520" i="1"/>
  <c r="L520" i="1"/>
  <c r="K520" i="1"/>
  <c r="J520" i="1"/>
  <c r="F520" i="1"/>
  <c r="AE518" i="1"/>
  <c r="AD518" i="1"/>
  <c r="AC518" i="1"/>
  <c r="AB518" i="1"/>
  <c r="Z518" i="1"/>
  <c r="Y518" i="1"/>
  <c r="X518" i="1"/>
  <c r="S518" i="1"/>
  <c r="L518" i="1"/>
  <c r="K518" i="1"/>
  <c r="J518" i="1"/>
  <c r="F518" i="1"/>
  <c r="Z515" i="1"/>
  <c r="Y515" i="1"/>
  <c r="X515" i="1"/>
  <c r="S515" i="1"/>
  <c r="Z514" i="1"/>
  <c r="Y514" i="1"/>
  <c r="X514" i="1"/>
  <c r="S514" i="1"/>
  <c r="Z513" i="1"/>
  <c r="Y513" i="1"/>
  <c r="X513" i="1"/>
  <c r="S513" i="1"/>
  <c r="Z511" i="1"/>
  <c r="Y511" i="1"/>
  <c r="X511" i="1"/>
  <c r="S511" i="1"/>
  <c r="AE496" i="1"/>
  <c r="AD496" i="1"/>
  <c r="AC496" i="1"/>
  <c r="AB496" i="1"/>
  <c r="L496" i="1"/>
  <c r="K496" i="1"/>
  <c r="J496" i="1"/>
  <c r="F496" i="1"/>
  <c r="AE495" i="1"/>
  <c r="AD495" i="1"/>
  <c r="AC495" i="1"/>
  <c r="AB495" i="1"/>
  <c r="L495" i="1"/>
  <c r="K495" i="1"/>
  <c r="J495" i="1"/>
  <c r="F495" i="1"/>
  <c r="AE493" i="1"/>
  <c r="AD493" i="1"/>
  <c r="AC493" i="1"/>
  <c r="AB493" i="1"/>
  <c r="L493" i="1"/>
  <c r="K493" i="1"/>
  <c r="J493" i="1"/>
  <c r="F493" i="1"/>
  <c r="AE491" i="1"/>
  <c r="AD491" i="1"/>
  <c r="AC491" i="1"/>
  <c r="AB491" i="1"/>
  <c r="L491" i="1"/>
  <c r="K491" i="1"/>
  <c r="J491" i="1"/>
  <c r="F491" i="1"/>
  <c r="AE489" i="1"/>
  <c r="AD489" i="1"/>
  <c r="AC489" i="1"/>
  <c r="AB489" i="1"/>
  <c r="Z489" i="1"/>
  <c r="Y489" i="1"/>
  <c r="X489" i="1"/>
  <c r="S489" i="1"/>
  <c r="L489" i="1"/>
  <c r="K489" i="1"/>
  <c r="J489" i="1"/>
  <c r="F489" i="1"/>
  <c r="Z488" i="1"/>
  <c r="Y488" i="1"/>
  <c r="X488" i="1"/>
  <c r="S488" i="1"/>
  <c r="AE487" i="1"/>
  <c r="AD487" i="1"/>
  <c r="AC487" i="1"/>
  <c r="AB487" i="1"/>
  <c r="L487" i="1"/>
  <c r="K487" i="1"/>
  <c r="J487" i="1"/>
  <c r="F487" i="1"/>
  <c r="Z486" i="1"/>
  <c r="Y486" i="1"/>
  <c r="X486" i="1"/>
  <c r="S486" i="1"/>
  <c r="AE485" i="1"/>
  <c r="AD485" i="1"/>
  <c r="AC485" i="1"/>
  <c r="AB485" i="1"/>
  <c r="L485" i="1"/>
  <c r="K485" i="1"/>
  <c r="J485" i="1"/>
  <c r="F485" i="1"/>
  <c r="Z484" i="1"/>
  <c r="Y484" i="1"/>
  <c r="X484" i="1"/>
  <c r="S484" i="1"/>
  <c r="AE483" i="1"/>
  <c r="AD483" i="1"/>
  <c r="AC483" i="1"/>
  <c r="AB483" i="1"/>
  <c r="L483" i="1"/>
  <c r="K483" i="1"/>
  <c r="J483" i="1"/>
  <c r="F483" i="1"/>
  <c r="Z482" i="1"/>
  <c r="Y482" i="1"/>
  <c r="X482" i="1"/>
  <c r="S482" i="1"/>
  <c r="AE480" i="1"/>
  <c r="AD480" i="1"/>
  <c r="AC480" i="1"/>
  <c r="AB480" i="1"/>
  <c r="Z480" i="1"/>
  <c r="Y480" i="1"/>
  <c r="X480" i="1"/>
  <c r="S480" i="1"/>
  <c r="L480" i="1"/>
  <c r="K480" i="1"/>
  <c r="J480" i="1"/>
  <c r="F480" i="1"/>
  <c r="Z478" i="1"/>
  <c r="Y478" i="1"/>
  <c r="X478" i="1"/>
  <c r="S478" i="1"/>
  <c r="AE477" i="1"/>
  <c r="AD477" i="1"/>
  <c r="AC477" i="1"/>
  <c r="AB477" i="1"/>
  <c r="L477" i="1"/>
  <c r="K477" i="1"/>
  <c r="J477" i="1"/>
  <c r="F477" i="1"/>
  <c r="Z476" i="1"/>
  <c r="Y476" i="1"/>
  <c r="X476" i="1"/>
  <c r="S476" i="1"/>
  <c r="Z473" i="1"/>
  <c r="Y473" i="1"/>
  <c r="X473" i="1"/>
  <c r="S473" i="1"/>
  <c r="Z470" i="1"/>
  <c r="Y470" i="1"/>
  <c r="X470" i="1"/>
  <c r="S470" i="1"/>
  <c r="I35" i="1"/>
  <c r="AN33" i="1"/>
  <c r="AM32" i="1"/>
  <c r="AL32" i="1"/>
  <c r="L32" i="1"/>
  <c r="I32" i="1"/>
  <c r="AM31" i="1"/>
  <c r="AL31" i="1"/>
  <c r="W31" i="1"/>
  <c r="L31" i="1"/>
  <c r="I31" i="1"/>
  <c r="AP30" i="1"/>
  <c r="K30" i="1"/>
  <c r="L30" i="1" s="1"/>
  <c r="J30" i="1"/>
  <c r="I30" i="1"/>
  <c r="AM29" i="1"/>
  <c r="AP29" i="1" s="1"/>
  <c r="AL29" i="1"/>
  <c r="L29" i="1"/>
  <c r="I29" i="1"/>
  <c r="AP28" i="1"/>
  <c r="AP27" i="1"/>
  <c r="K27" i="1"/>
  <c r="L27" i="1" s="1"/>
  <c r="J27" i="1"/>
  <c r="I27" i="1"/>
  <c r="AM26" i="1"/>
  <c r="AP26" i="1" s="1"/>
  <c r="AL26" i="1"/>
  <c r="AN26" i="1" s="1"/>
  <c r="AM25" i="1"/>
  <c r="AP25" i="1" s="1"/>
  <c r="AL25" i="1"/>
  <c r="L25" i="1"/>
  <c r="I25" i="1"/>
  <c r="L24" i="1"/>
  <c r="I24" i="1"/>
  <c r="AM23" i="1"/>
  <c r="AP24" i="1" s="1"/>
  <c r="AL23" i="1"/>
  <c r="Y23" i="1"/>
  <c r="X23" i="1"/>
  <c r="Z31" i="1" s="1"/>
  <c r="L23" i="1"/>
  <c r="I23" i="1"/>
  <c r="AM22" i="1"/>
  <c r="AP23" i="1" s="1"/>
  <c r="AL22" i="1"/>
  <c r="L22" i="1"/>
  <c r="I22" i="1"/>
  <c r="AP21" i="1"/>
  <c r="AM21" i="1"/>
  <c r="AP22" i="1" s="1"/>
  <c r="AL21" i="1"/>
  <c r="AM20" i="1"/>
  <c r="AP20" i="1" s="1"/>
  <c r="AL20" i="1"/>
  <c r="K20" i="1"/>
  <c r="J20" i="1"/>
  <c r="L20" i="1" s="1"/>
  <c r="I20" i="1"/>
  <c r="AM19" i="1"/>
  <c r="AL19" i="1"/>
  <c r="AP19" i="1" s="1"/>
  <c r="Y19" i="1"/>
  <c r="Z19" i="1" s="1"/>
  <c r="X19" i="1"/>
  <c r="J19" i="1"/>
  <c r="J35" i="1" s="1"/>
  <c r="I19" i="1"/>
  <c r="AP18" i="1"/>
  <c r="AM17" i="1"/>
  <c r="AP17" i="1" s="1"/>
  <c r="AL17" i="1"/>
  <c r="L17" i="1"/>
  <c r="I17" i="1"/>
  <c r="AM16" i="1"/>
  <c r="AL16" i="1"/>
  <c r="AP16" i="1" s="1"/>
  <c r="L16" i="1"/>
  <c r="I16" i="1"/>
  <c r="AM15" i="1"/>
  <c r="AP15" i="1" s="1"/>
  <c r="AL15" i="1"/>
  <c r="L15" i="1"/>
  <c r="I15" i="1"/>
  <c r="AM14" i="1"/>
  <c r="AL14" i="1"/>
  <c r="AP14" i="1" s="1"/>
  <c r="L14" i="1"/>
  <c r="I14" i="1"/>
  <c r="AM13" i="1"/>
  <c r="AP13" i="1" s="1"/>
  <c r="AL13" i="1"/>
  <c r="Y13" i="1"/>
  <c r="Y28" i="1" s="1"/>
  <c r="Z28" i="1" s="1"/>
  <c r="X13" i="1"/>
  <c r="X28" i="1" s="1"/>
  <c r="K13" i="1"/>
  <c r="J13" i="1"/>
  <c r="L13" i="1" s="1"/>
  <c r="I13" i="1"/>
  <c r="Z23" i="1" l="1"/>
  <c r="K19" i="1"/>
  <c r="K35" i="1" l="1"/>
  <c r="L35" i="1" s="1"/>
  <c r="L19" i="1"/>
</calcChain>
</file>

<file path=xl/sharedStrings.xml><?xml version="1.0" encoding="utf-8"?>
<sst xmlns="http://schemas.openxmlformats.org/spreadsheetml/2006/main" count="320" uniqueCount="136">
  <si>
    <r>
      <rPr>
        <b/>
        <u/>
        <sz val="11"/>
        <color theme="1"/>
        <rFont val="Calibri"/>
      </rPr>
      <t>Tabel</t>
    </r>
    <r>
      <rPr>
        <b/>
        <sz val="11"/>
        <color theme="1"/>
        <rFont val="Calibri"/>
      </rPr>
      <t xml:space="preserve">  </t>
    </r>
    <r>
      <rPr>
        <b/>
        <i/>
        <sz val="11"/>
        <color theme="1"/>
        <rFont val="Calibri"/>
      </rPr>
      <t>Table</t>
    </r>
  </si>
  <si>
    <t>2.4.1</t>
  </si>
  <si>
    <t>Target dan Realisasi Pendapatan Pemerintah Daerah Kota</t>
  </si>
  <si>
    <t xml:space="preserve"> Pariaman ( Juta Rupiah ), 2019-2020</t>
  </si>
  <si>
    <t xml:space="preserve"> Pariaman ( Juta Rupiah ), 2022-2023</t>
  </si>
  <si>
    <t xml:space="preserve"> Pariaman ( Juta Rupiah ), 2021-2022</t>
  </si>
  <si>
    <t>Target and Realization Revenue of Local Government Pariaman Municipality (Jutaan Rupiahs )</t>
  </si>
  <si>
    <t>2019-2020</t>
  </si>
  <si>
    <t>2022-2023</t>
  </si>
  <si>
    <t>2021-2022</t>
  </si>
  <si>
    <r>
      <rPr>
        <sz val="10"/>
        <color theme="1"/>
        <rFont val="Calibri"/>
      </rPr>
      <t xml:space="preserve">Jenis Belanja/ </t>
    </r>
    <r>
      <rPr>
        <i/>
        <sz val="10"/>
        <color theme="1"/>
        <rFont val="Calibri"/>
      </rPr>
      <t>Kind of Expenditure</t>
    </r>
  </si>
  <si>
    <r>
      <rPr>
        <sz val="10"/>
        <color theme="1"/>
        <rFont val="Calibri"/>
      </rPr>
      <t xml:space="preserve">Target /                    </t>
    </r>
    <r>
      <rPr>
        <i/>
        <sz val="10"/>
        <color theme="1"/>
        <rFont val="Calibri"/>
      </rPr>
      <t>Target</t>
    </r>
  </si>
  <si>
    <r>
      <rPr>
        <sz val="10"/>
        <color theme="1"/>
        <rFont val="Calibri"/>
      </rPr>
      <t xml:space="preserve">Realisasi / </t>
    </r>
    <r>
      <rPr>
        <i/>
        <sz val="10"/>
        <color theme="1"/>
        <rFont val="Calibri"/>
      </rPr>
      <t>Realization</t>
    </r>
  </si>
  <si>
    <r>
      <rPr>
        <sz val="10"/>
        <color theme="1"/>
        <rFont val="Calibri"/>
      </rPr>
      <t xml:space="preserve">Persentase /                </t>
    </r>
    <r>
      <rPr>
        <i/>
        <sz val="10"/>
        <color theme="1"/>
        <rFont val="Calibri"/>
      </rPr>
      <t>Percentage</t>
    </r>
  </si>
  <si>
    <r>
      <rPr>
        <sz val="10"/>
        <color theme="1"/>
        <rFont val="Calibri"/>
      </rPr>
      <t xml:space="preserve">Target / 
</t>
    </r>
    <r>
      <rPr>
        <i/>
        <sz val="10"/>
        <color theme="1"/>
        <rFont val="Calibri"/>
      </rPr>
      <t>Target</t>
    </r>
  </si>
  <si>
    <t xml:space="preserve">     I.</t>
  </si>
  <si>
    <r>
      <rPr>
        <b/>
        <sz val="10"/>
        <color theme="1"/>
        <rFont val="Calibri"/>
      </rPr>
      <t xml:space="preserve">Pendapatan Asli Daerah / </t>
    </r>
    <r>
      <rPr>
        <b/>
        <i/>
        <sz val="10"/>
        <color theme="1"/>
        <rFont val="Calibri"/>
      </rPr>
      <t>Domestic Revenue</t>
    </r>
  </si>
  <si>
    <t>67.53</t>
  </si>
  <si>
    <t>53,383,877,506.00</t>
  </si>
  <si>
    <t>36,048,909,110.10</t>
  </si>
  <si>
    <r>
      <rPr>
        <sz val="10"/>
        <color theme="1"/>
        <rFont val="Calibri"/>
      </rPr>
      <t xml:space="preserve">a.  Pajak Daerah / </t>
    </r>
    <r>
      <rPr>
        <i/>
        <sz val="10"/>
        <color theme="1"/>
        <rFont val="Calibri"/>
      </rPr>
      <t>Taxes</t>
    </r>
  </si>
  <si>
    <t xml:space="preserve">106.57 </t>
  </si>
  <si>
    <r>
      <rPr>
        <sz val="10"/>
        <color theme="1"/>
        <rFont val="Calibri"/>
      </rPr>
      <t xml:space="preserve">b.  Retribusi Daerah / </t>
    </r>
    <r>
      <rPr>
        <i/>
        <sz val="10"/>
        <color theme="1"/>
        <rFont val="Calibri"/>
      </rPr>
      <t>Retribusion</t>
    </r>
  </si>
  <si>
    <t>41.00</t>
  </si>
  <si>
    <t xml:space="preserve">c.  Pendapatan Hasil Pengelolaan Kekayaan </t>
  </si>
  <si>
    <r>
      <rPr>
        <sz val="10"/>
        <color theme="1"/>
        <rFont val="Calibri"/>
      </rPr>
      <t>c.  Hasil Perusahaan Milik Daerah dan Pengelolaan Kekayaan Daerah yang Dipisahkan</t>
    </r>
    <r>
      <rPr>
        <i/>
        <sz val="10"/>
        <color theme="1"/>
        <rFont val="Calibri"/>
      </rPr>
      <t>/Regional-Owned Company Revenue and Separated Management of Regional Wealth</t>
    </r>
  </si>
  <si>
    <t>100.12</t>
  </si>
  <si>
    <r>
      <rPr>
        <sz val="10"/>
        <color theme="1"/>
        <rFont val="Calibri"/>
      </rPr>
      <t xml:space="preserve">d.  Pendapatan Lain - Lain yang Sah/ </t>
    </r>
    <r>
      <rPr>
        <i/>
        <sz val="10"/>
        <color theme="1"/>
        <rFont val="Calibri"/>
      </rPr>
      <t>Other Revenue</t>
    </r>
  </si>
  <si>
    <t>53.30</t>
  </si>
  <si>
    <t xml:space="preserve">   II.</t>
  </si>
  <si>
    <r>
      <rPr>
        <b/>
        <sz val="10"/>
        <color theme="1"/>
        <rFont val="Calibri"/>
      </rPr>
      <t xml:space="preserve">PENDAPATAN TRANSFER / </t>
    </r>
    <r>
      <rPr>
        <b/>
        <i/>
        <sz val="10"/>
        <color theme="1"/>
        <rFont val="Calibri"/>
      </rPr>
      <t>Transfer Revenue</t>
    </r>
  </si>
  <si>
    <r>
      <rPr>
        <b/>
        <sz val="10"/>
        <color theme="1"/>
        <rFont val="Calibri"/>
      </rPr>
      <t xml:space="preserve">Pendapatan Transfer / </t>
    </r>
    <r>
      <rPr>
        <b/>
        <i/>
        <sz val="10"/>
        <color theme="1"/>
        <rFont val="Calibri"/>
      </rPr>
      <t>Transfer Revenue</t>
    </r>
    <r>
      <rPr>
        <b/>
        <sz val="10"/>
        <color theme="1"/>
        <rFont val="Calibri"/>
      </rPr>
      <t xml:space="preserve"> </t>
    </r>
  </si>
  <si>
    <t>98.64</t>
  </si>
  <si>
    <r>
      <rPr>
        <b/>
        <sz val="10"/>
        <color theme="1"/>
        <rFont val="Calibri"/>
      </rPr>
      <t>DANA PERIMBANGAN /</t>
    </r>
    <r>
      <rPr>
        <b/>
        <i/>
        <sz val="10"/>
        <color theme="1"/>
        <rFont val="Calibri"/>
      </rPr>
      <t>Balance Fund From State</t>
    </r>
  </si>
  <si>
    <t xml:space="preserve">Transfer Pemerintah Pusat - Dana Perimbangan / </t>
  </si>
  <si>
    <t>a.Pendapatan Transfer Pemerintah Pusat / Central Government Renvenue</t>
  </si>
  <si>
    <t>98.76</t>
  </si>
  <si>
    <r>
      <rPr>
        <sz val="10"/>
        <color theme="1"/>
        <rFont val="Calibri"/>
      </rPr>
      <t xml:space="preserve">a.Bagi Hasil Pajak / </t>
    </r>
    <r>
      <rPr>
        <i/>
        <sz val="10"/>
        <color theme="1"/>
        <rFont val="Calibri"/>
      </rPr>
      <t>Share From Taxes</t>
    </r>
  </si>
  <si>
    <r>
      <rPr>
        <b/>
        <sz val="10"/>
        <color theme="1"/>
        <rFont val="Calibri"/>
      </rPr>
      <t xml:space="preserve">     </t>
    </r>
    <r>
      <rPr>
        <b/>
        <i/>
        <sz val="10"/>
        <color theme="1"/>
        <rFont val="Calibri"/>
      </rPr>
      <t>Balance Fund From State</t>
    </r>
  </si>
  <si>
    <r>
      <rPr>
        <sz val="10"/>
        <color theme="1"/>
        <rFont val="Calibri"/>
      </rPr>
      <t xml:space="preserve">b.Pendapatan Transfer Antar Daerah / </t>
    </r>
    <r>
      <rPr>
        <i/>
        <sz val="10"/>
        <color theme="1"/>
        <rFont val="Calibri"/>
      </rPr>
      <t>Inter-Regency Transfer Revenue</t>
    </r>
  </si>
  <si>
    <r>
      <rPr>
        <sz val="10"/>
        <color theme="1"/>
        <rFont val="Calibri"/>
      </rPr>
      <t xml:space="preserve">b.Bagi Hasil Bukan Pajak / </t>
    </r>
    <r>
      <rPr>
        <i/>
        <sz val="10"/>
        <color theme="1"/>
        <rFont val="Calibri"/>
      </rPr>
      <t>Share From Non Taxes</t>
    </r>
  </si>
  <si>
    <r>
      <rPr>
        <sz val="10"/>
        <color theme="1"/>
        <rFont val="Calibri"/>
      </rPr>
      <t xml:space="preserve">a. Dana Bagi Hasil Pajak / </t>
    </r>
    <r>
      <rPr>
        <i/>
        <sz val="10"/>
        <color theme="1"/>
        <rFont val="Calibri"/>
      </rPr>
      <t>Share From Taxes</t>
    </r>
  </si>
  <si>
    <t xml:space="preserve">     </t>
  </si>
  <si>
    <t>c. Dana Alokasi Umum ( DAU ) /     General Allocation Funds</t>
  </si>
  <si>
    <t>100.00</t>
  </si>
  <si>
    <r>
      <rPr>
        <sz val="10"/>
        <color theme="1"/>
        <rFont val="Calibri"/>
      </rPr>
      <t xml:space="preserve">b. Dana Bagi Hasil Bukan Pajak / </t>
    </r>
    <r>
      <rPr>
        <i/>
        <sz val="10"/>
        <color theme="1"/>
        <rFont val="Calibri"/>
      </rPr>
      <t>Share From Non Taxes</t>
    </r>
  </si>
  <si>
    <t>Lain-Lain Pendapatan yang Sah / Other Legitimate Revenue</t>
  </si>
  <si>
    <t>96.88</t>
  </si>
  <si>
    <t xml:space="preserve">d.  Dana Alokasi Khusus  / </t>
  </si>
  <si>
    <t xml:space="preserve">c. Dana Alokasi Umum ( DAU ) / </t>
  </si>
  <si>
    <t>III.</t>
  </si>
  <si>
    <r>
      <rPr>
        <sz val="10"/>
        <color theme="1"/>
        <rFont val="Calibri"/>
      </rPr>
      <t xml:space="preserve">a. Pendapatan Hibah/ </t>
    </r>
    <r>
      <rPr>
        <i/>
        <sz val="10"/>
        <color theme="1"/>
        <rFont val="Calibri"/>
      </rPr>
      <t>Grant</t>
    </r>
  </si>
  <si>
    <r>
      <rPr>
        <sz val="10"/>
        <color theme="1"/>
        <rFont val="Calibri"/>
      </rPr>
      <t xml:space="preserve">     </t>
    </r>
    <r>
      <rPr>
        <i/>
        <sz val="10"/>
        <color theme="1"/>
        <rFont val="Calibri"/>
      </rPr>
      <t>Specially Allocation Funds</t>
    </r>
  </si>
  <si>
    <t xml:space="preserve">b. Lain-lain Pendapatan Sesuai dengan Peraturan Perundang-Undangan </t>
  </si>
  <si>
    <t>-</t>
  </si>
  <si>
    <t>LAIN - LAIN PENDAPATAN YANG SYAH</t>
  </si>
  <si>
    <t>/ Other Revenue in Accordance with Regulation</t>
  </si>
  <si>
    <t xml:space="preserve">Transfer Pemerintah Provinsi  / </t>
  </si>
  <si>
    <t xml:space="preserve">    III.</t>
  </si>
  <si>
    <r>
      <rPr>
        <sz val="10"/>
        <color theme="1"/>
        <rFont val="Calibri"/>
      </rPr>
      <t>b. Dana Darurat/</t>
    </r>
    <r>
      <rPr>
        <i/>
        <sz val="10"/>
        <color theme="1"/>
        <rFont val="Calibri"/>
      </rPr>
      <t>Emergency Fund</t>
    </r>
  </si>
  <si>
    <t>Trasfers from Provincial Government</t>
  </si>
  <si>
    <r>
      <rPr>
        <b/>
        <sz val="10"/>
        <color theme="1"/>
        <rFont val="Calibri"/>
      </rPr>
      <t xml:space="preserve">                             Jumlah /</t>
    </r>
    <r>
      <rPr>
        <b/>
        <i/>
        <sz val="10"/>
        <color theme="1"/>
        <rFont val="Calibri"/>
      </rPr>
      <t xml:space="preserve"> Total </t>
    </r>
  </si>
  <si>
    <r>
      <rPr>
        <sz val="10"/>
        <color theme="1"/>
        <rFont val="Calibri"/>
      </rPr>
      <t>c. Dana Bagi Hasil Pajak dari Provinsi dan Pemerintah Daerah Lainnya/</t>
    </r>
    <r>
      <rPr>
        <i/>
        <sz val="10"/>
        <color theme="1"/>
        <rFont val="Calibri"/>
      </rPr>
      <t>Tax Sharing Revenue from Provincial and Other Regional Governments</t>
    </r>
  </si>
  <si>
    <r>
      <rPr>
        <sz val="10"/>
        <color theme="1"/>
        <rFont val="Calibri"/>
      </rPr>
      <t xml:space="preserve">    a. Pendapatan Bagi Hasil Pajak / </t>
    </r>
    <r>
      <rPr>
        <i/>
        <sz val="10"/>
        <color theme="1"/>
        <rFont val="Calibri"/>
      </rPr>
      <t>Revenue for tax results</t>
    </r>
  </si>
  <si>
    <r>
      <rPr>
        <sz val="10"/>
        <color theme="1"/>
        <rFont val="Calibri"/>
      </rPr>
      <t xml:space="preserve">d. Dana Penyesuaian dan Otonomi Daerah </t>
    </r>
    <r>
      <rPr>
        <i/>
        <sz val="10"/>
        <color theme="1"/>
        <rFont val="Calibri"/>
      </rPr>
      <t>/Regional Adjustment and Autonomy Fund</t>
    </r>
  </si>
  <si>
    <t xml:space="preserve">Transfer Pemerintahan Pusat-Lainnya                                                                                                                                        </t>
  </si>
  <si>
    <t>Sumber     :    Badan Pengelolaan Keuangan dan Pendapatan Daerah Kota Pariaman</t>
  </si>
  <si>
    <r>
      <rPr>
        <sz val="10"/>
        <color theme="1"/>
        <rFont val="Calibri"/>
      </rPr>
      <t xml:space="preserve">e. Bantuan Keuangan dari Provinsi atau Pemerintah Daerah Lainnya/ </t>
    </r>
    <r>
      <rPr>
        <i/>
        <sz val="10"/>
        <color theme="1"/>
        <rFont val="Calibri"/>
      </rPr>
      <t>Financial Assistance from Provincial or Other Regional Governments</t>
    </r>
  </si>
  <si>
    <r>
      <rPr>
        <sz val="10"/>
        <color theme="1"/>
        <rFont val="Calibri"/>
      </rPr>
      <t xml:space="preserve">a. Pendapatan Hibah / </t>
    </r>
    <r>
      <rPr>
        <i/>
        <sz val="10"/>
        <color theme="1"/>
        <rFont val="Calibri"/>
      </rPr>
      <t>Grant revenues</t>
    </r>
  </si>
  <si>
    <t>Source     :     Financial Management and Regional Income Institutions of Pariaman Municipality</t>
  </si>
  <si>
    <t>59.16</t>
  </si>
  <si>
    <r>
      <rPr>
        <sz val="10"/>
        <color theme="1"/>
        <rFont val="Calibri"/>
      </rPr>
      <t xml:space="preserve">b. Pendapatan Lainnya / </t>
    </r>
    <r>
      <rPr>
        <i/>
        <sz val="10"/>
        <color theme="1"/>
        <rFont val="Calibri"/>
      </rPr>
      <t>Other revenue</t>
    </r>
  </si>
  <si>
    <t>87.06</t>
  </si>
  <si>
    <t>2,500,000,000.00</t>
  </si>
  <si>
    <t>1,479,000,000.00</t>
  </si>
  <si>
    <t>3. INDUSTRI PENGOLAHAN</t>
  </si>
  <si>
    <t>X</t>
  </si>
  <si>
    <t xml:space="preserve">    Manufacturing Industries</t>
  </si>
  <si>
    <r>
      <rPr>
        <sz val="10"/>
        <color theme="1"/>
        <rFont val="Times New Roman"/>
      </rPr>
      <t xml:space="preserve">   a. Industri Migas/</t>
    </r>
    <r>
      <rPr>
        <i/>
        <sz val="10"/>
        <color theme="1"/>
        <rFont val="Times New Roman"/>
      </rPr>
      <t>Oil and gas manufacturing</t>
    </r>
  </si>
  <si>
    <r>
      <rPr>
        <sz val="10"/>
        <color theme="1"/>
        <rFont val="Times New Roman"/>
      </rPr>
      <t xml:space="preserve">   b. Industri tanpa migas/</t>
    </r>
    <r>
      <rPr>
        <i/>
        <sz val="10"/>
        <color theme="1"/>
        <rFont val="Times New Roman"/>
      </rPr>
      <t>Non</t>
    </r>
    <r>
      <rPr>
        <sz val="10"/>
        <color theme="1"/>
        <rFont val="Times New Roman"/>
      </rPr>
      <t xml:space="preserve"> </t>
    </r>
    <r>
      <rPr>
        <i/>
        <sz val="10"/>
        <color theme="1"/>
        <rFont val="Times New Roman"/>
      </rPr>
      <t>Oil and gas-</t>
    </r>
  </si>
  <si>
    <r>
      <rPr>
        <sz val="10"/>
        <color theme="1"/>
        <rFont val="Times New Roman"/>
      </rPr>
      <t xml:space="preserve">       </t>
    </r>
    <r>
      <rPr>
        <i/>
        <sz val="10"/>
        <color theme="1"/>
        <rFont val="Times New Roman"/>
      </rPr>
      <t>manufacturing</t>
    </r>
  </si>
  <si>
    <t>4. LISTRIK, GAS DAN AIR MINUM</t>
  </si>
  <si>
    <t xml:space="preserve">   Electricity, gas and water supply</t>
  </si>
  <si>
    <r>
      <rPr>
        <sz val="10"/>
        <color theme="1"/>
        <rFont val="Times New Roman"/>
      </rPr>
      <t xml:space="preserve">   a. Listrik/</t>
    </r>
    <r>
      <rPr>
        <i/>
        <sz val="10"/>
        <color theme="1"/>
        <rFont val="Times New Roman"/>
      </rPr>
      <t>Electricity</t>
    </r>
  </si>
  <si>
    <r>
      <rPr>
        <sz val="10"/>
        <color theme="1"/>
        <rFont val="Times New Roman"/>
      </rPr>
      <t xml:space="preserve">   b. Gas/</t>
    </r>
    <r>
      <rPr>
        <i/>
        <sz val="10"/>
        <color theme="1"/>
        <rFont val="Times New Roman"/>
      </rPr>
      <t>Gas</t>
    </r>
  </si>
  <si>
    <r>
      <rPr>
        <sz val="10"/>
        <color theme="1"/>
        <rFont val="Times New Roman"/>
      </rPr>
      <t xml:space="preserve">   c. Air Bersih/</t>
    </r>
    <r>
      <rPr>
        <i/>
        <sz val="10"/>
        <color theme="1"/>
        <rFont val="Times New Roman"/>
      </rPr>
      <t>Water Supply</t>
    </r>
  </si>
  <si>
    <r>
      <rPr>
        <sz val="10"/>
        <color theme="1"/>
        <rFont val="Times New Roman"/>
      </rPr>
      <t>5. BANGUNAN/</t>
    </r>
    <r>
      <rPr>
        <i/>
        <sz val="10"/>
        <color theme="1"/>
        <rFont val="Times New Roman"/>
      </rPr>
      <t>Construction</t>
    </r>
  </si>
  <si>
    <t>6. PERDAGANGAN, HOTEL DAN RESTORAN</t>
  </si>
  <si>
    <r>
      <rPr>
        <sz val="10"/>
        <color theme="1"/>
        <rFont val="Times New Roman"/>
      </rPr>
      <t xml:space="preserve">    </t>
    </r>
    <r>
      <rPr>
        <i/>
        <sz val="10"/>
        <color theme="1"/>
        <rFont val="Times New Roman"/>
      </rPr>
      <t>Trade, Hotel And Restaurant</t>
    </r>
  </si>
  <si>
    <t xml:space="preserve">   a. Perdagangan Besar dan Eceran</t>
  </si>
  <si>
    <r>
      <rPr>
        <sz val="10"/>
        <color theme="1"/>
        <rFont val="Times New Roman"/>
      </rPr>
      <t xml:space="preserve">       </t>
    </r>
    <r>
      <rPr>
        <i/>
        <sz val="10"/>
        <color theme="1"/>
        <rFont val="Times New Roman"/>
      </rPr>
      <t>Wholesale And Retail Trade</t>
    </r>
  </si>
  <si>
    <r>
      <rPr>
        <sz val="10"/>
        <color theme="1"/>
        <rFont val="Times New Roman"/>
      </rPr>
      <t xml:space="preserve">   b. Hotel / </t>
    </r>
    <r>
      <rPr>
        <i/>
        <sz val="10"/>
        <color theme="1"/>
        <rFont val="Times New Roman"/>
      </rPr>
      <t>Hotel</t>
    </r>
  </si>
  <si>
    <r>
      <rPr>
        <sz val="10"/>
        <color theme="1"/>
        <rFont val="Times New Roman"/>
      </rPr>
      <t xml:space="preserve">   c. Restoran/</t>
    </r>
    <r>
      <rPr>
        <i/>
        <sz val="10"/>
        <color theme="1"/>
        <rFont val="Times New Roman"/>
      </rPr>
      <t>Restaurant</t>
    </r>
  </si>
  <si>
    <r>
      <rPr>
        <sz val="10"/>
        <color theme="1"/>
        <rFont val="Times New Roman"/>
      </rPr>
      <t xml:space="preserve">Bersambung / </t>
    </r>
    <r>
      <rPr>
        <i/>
        <sz val="10"/>
        <color theme="1"/>
        <rFont val="Times New Roman"/>
      </rPr>
      <t>To be Contiunued</t>
    </r>
    <r>
      <rPr>
        <sz val="10"/>
        <color theme="1"/>
        <rFont val="Times New Roman"/>
      </rPr>
      <t xml:space="preserve"> . . . . . . . . . </t>
    </r>
  </si>
  <si>
    <t>: 10.  9.</t>
  </si>
  <si>
    <r>
      <rPr>
        <sz val="10"/>
        <color theme="1"/>
        <rFont val="Times New Roman"/>
      </rPr>
      <t xml:space="preserve">Lanjutan  / </t>
    </r>
    <r>
      <rPr>
        <i/>
        <sz val="10"/>
        <color theme="1"/>
        <rFont val="Times New Roman"/>
      </rPr>
      <t>Continued</t>
    </r>
  </si>
  <si>
    <t>Tabel</t>
  </si>
  <si>
    <t>Table</t>
  </si>
  <si>
    <r>
      <rPr>
        <sz val="10"/>
        <color theme="1"/>
        <rFont val="Times New Roman"/>
      </rPr>
      <t xml:space="preserve">Lapangan Usaha/                                                                                                                                  </t>
    </r>
    <r>
      <rPr>
        <i/>
        <sz val="10"/>
        <color theme="1"/>
        <rFont val="Times New Roman"/>
      </rPr>
      <t>Industrial Origin</t>
    </r>
  </si>
  <si>
    <t>2002 *)</t>
  </si>
  <si>
    <t>(2)</t>
  </si>
  <si>
    <t>(3)</t>
  </si>
  <si>
    <t>(4)</t>
  </si>
  <si>
    <t>(5)</t>
  </si>
  <si>
    <t xml:space="preserve"> </t>
  </si>
  <si>
    <t>7. PENGANGKUTAN &amp; KOMUNIKASI</t>
  </si>
  <si>
    <t>2003 **)</t>
  </si>
  <si>
    <t xml:space="preserve">    Transport &amp; communication</t>
  </si>
  <si>
    <r>
      <rPr>
        <sz val="10"/>
        <color theme="1"/>
        <rFont val="Times New Roman"/>
      </rPr>
      <t xml:space="preserve">    a. Pengangkutan / </t>
    </r>
    <r>
      <rPr>
        <i/>
        <sz val="10"/>
        <color theme="1"/>
        <rFont val="Times New Roman"/>
      </rPr>
      <t>Transport</t>
    </r>
  </si>
  <si>
    <r>
      <rPr>
        <sz val="10"/>
        <color theme="1"/>
        <rFont val="Times New Roman"/>
      </rPr>
      <t xml:space="preserve">       1. Angkutan rel / </t>
    </r>
    <r>
      <rPr>
        <i/>
        <sz val="10"/>
        <color theme="1"/>
        <rFont val="Times New Roman"/>
      </rPr>
      <t>Railways transport</t>
    </r>
  </si>
  <si>
    <r>
      <rPr>
        <sz val="10"/>
        <color theme="1"/>
        <rFont val="Times New Roman"/>
      </rPr>
      <t xml:space="preserve">       2. Angkutan jalan raya / </t>
    </r>
    <r>
      <rPr>
        <i/>
        <sz val="10"/>
        <color theme="1"/>
        <rFont val="Times New Roman"/>
      </rPr>
      <t>Road transpor</t>
    </r>
  </si>
  <si>
    <r>
      <rPr>
        <sz val="10"/>
        <color theme="1"/>
        <rFont val="Times New Roman"/>
      </rPr>
      <t xml:space="preserve">       3. Angkutan Air / </t>
    </r>
    <r>
      <rPr>
        <i/>
        <sz val="10"/>
        <color theme="1"/>
        <rFont val="Times New Roman"/>
      </rPr>
      <t>Water transport</t>
    </r>
  </si>
  <si>
    <r>
      <rPr>
        <sz val="10"/>
        <color theme="1"/>
        <rFont val="Times New Roman"/>
      </rPr>
      <t xml:space="preserve">       4. Angkutan Udara /</t>
    </r>
    <r>
      <rPr>
        <i/>
        <sz val="10"/>
        <color theme="1"/>
        <rFont val="Times New Roman"/>
      </rPr>
      <t xml:space="preserve"> Air transport</t>
    </r>
  </si>
  <si>
    <r>
      <rPr>
        <sz val="10"/>
        <color theme="1"/>
        <rFont val="Times New Roman"/>
      </rPr>
      <t xml:space="preserve">       5. Jasa Penunjang Angkutan / </t>
    </r>
    <r>
      <rPr>
        <i/>
        <sz val="10"/>
        <color theme="1"/>
        <rFont val="Times New Roman"/>
      </rPr>
      <t>Services allied</t>
    </r>
  </si>
  <si>
    <t xml:space="preserve">           to transport</t>
  </si>
  <si>
    <r>
      <rPr>
        <sz val="10"/>
        <color theme="1"/>
        <rFont val="Times New Roman"/>
      </rPr>
      <t xml:space="preserve">    b. Komunikasi / </t>
    </r>
    <r>
      <rPr>
        <i/>
        <sz val="10"/>
        <color theme="1"/>
        <rFont val="Times New Roman"/>
      </rPr>
      <t>Communication</t>
    </r>
  </si>
  <si>
    <t>8. KEUANGAN,PERSEWAAN DAN JASA -</t>
  </si>
  <si>
    <t xml:space="preserve">    PERUSAHAAN / </t>
  </si>
  <si>
    <t xml:space="preserve">    Financial, ownerships &amp;   business</t>
  </si>
  <si>
    <r>
      <rPr>
        <sz val="10"/>
        <color theme="1"/>
        <rFont val="Times New Roman"/>
      </rPr>
      <t xml:space="preserve">    a. B a n k /</t>
    </r>
    <r>
      <rPr>
        <i/>
        <sz val="10"/>
        <color theme="1"/>
        <rFont val="Times New Roman"/>
      </rPr>
      <t xml:space="preserve"> B a n k</t>
    </r>
  </si>
  <si>
    <t xml:space="preserve">    b. Lembaga Keuangan tanpa bank</t>
  </si>
  <si>
    <r>
      <rPr>
        <sz val="10"/>
        <color theme="1"/>
        <rFont val="Times New Roman"/>
      </rPr>
      <t xml:space="preserve">      </t>
    </r>
    <r>
      <rPr>
        <i/>
        <sz val="10"/>
        <color theme="1"/>
        <rFont val="Times New Roman"/>
      </rPr>
      <t xml:space="preserve">  Non bank financial Institutions</t>
    </r>
  </si>
  <si>
    <r>
      <rPr>
        <sz val="10"/>
        <color theme="1"/>
        <rFont val="Times New Roman"/>
      </rPr>
      <t xml:space="preserve">    c. Sewa Bangunan /</t>
    </r>
    <r>
      <rPr>
        <i/>
        <sz val="10"/>
        <color theme="1"/>
        <rFont val="Times New Roman"/>
      </rPr>
      <t xml:space="preserve"> Building rental</t>
    </r>
  </si>
  <si>
    <t xml:space="preserve">    d. Jasa Perusahaan / Business service</t>
  </si>
  <si>
    <r>
      <rPr>
        <sz val="10"/>
        <color theme="1"/>
        <rFont val="Times New Roman"/>
      </rPr>
      <t>9. JASA-JASA /</t>
    </r>
    <r>
      <rPr>
        <i/>
        <sz val="10"/>
        <color theme="1"/>
        <rFont val="Times New Roman"/>
      </rPr>
      <t xml:space="preserve">  Services</t>
    </r>
  </si>
  <si>
    <r>
      <rPr>
        <sz val="10"/>
        <color theme="1"/>
        <rFont val="Times New Roman"/>
      </rPr>
      <t xml:space="preserve">    a. Pemerintah Umum /</t>
    </r>
    <r>
      <rPr>
        <i/>
        <sz val="10"/>
        <color theme="1"/>
        <rFont val="Times New Roman"/>
      </rPr>
      <t xml:space="preserve"> General government</t>
    </r>
  </si>
  <si>
    <r>
      <rPr>
        <sz val="10"/>
        <color theme="1"/>
        <rFont val="Times New Roman"/>
      </rPr>
      <t xml:space="preserve">    b. Swasta /</t>
    </r>
    <r>
      <rPr>
        <i/>
        <sz val="10"/>
        <color theme="1"/>
        <rFont val="Times New Roman"/>
      </rPr>
      <t xml:space="preserve"> Private</t>
    </r>
  </si>
  <si>
    <t xml:space="preserve">       1. Sosial Kemasyarakatan</t>
  </si>
  <si>
    <r>
      <rPr>
        <sz val="10"/>
        <color theme="1"/>
        <rFont val="Times New Roman"/>
      </rPr>
      <t xml:space="preserve">        </t>
    </r>
    <r>
      <rPr>
        <i/>
        <sz val="10"/>
        <color theme="1"/>
        <rFont val="Times New Roman"/>
      </rPr>
      <t xml:space="preserve">   Social And Community Service</t>
    </r>
  </si>
  <si>
    <t xml:space="preserve">       2. Hiburan dan Rekreasi</t>
  </si>
  <si>
    <r>
      <rPr>
        <sz val="10"/>
        <color theme="1"/>
        <rFont val="Times New Roman"/>
      </rPr>
      <t xml:space="preserve">        </t>
    </r>
    <r>
      <rPr>
        <i/>
        <sz val="10"/>
        <color theme="1"/>
        <rFont val="Times New Roman"/>
      </rPr>
      <t xml:space="preserve">   Amusement &amp; recreation Service</t>
    </r>
  </si>
  <si>
    <t xml:space="preserve">       3. Perorangan dan Rumahtangga</t>
  </si>
  <si>
    <r>
      <rPr>
        <sz val="10"/>
        <color theme="1"/>
        <rFont val="Times New Roman"/>
      </rPr>
      <t xml:space="preserve">      </t>
    </r>
    <r>
      <rPr>
        <i/>
        <sz val="10"/>
        <color theme="1"/>
        <rFont val="Times New Roman"/>
      </rPr>
      <t xml:space="preserve">     Personal And household service</t>
    </r>
  </si>
  <si>
    <r>
      <rPr>
        <sz val="10"/>
        <color theme="1"/>
        <rFont val="Times New Roman"/>
      </rPr>
      <t xml:space="preserve">P D R B / </t>
    </r>
    <r>
      <rPr>
        <i/>
        <sz val="10"/>
        <color theme="1"/>
        <rFont val="Times New Roman"/>
      </rPr>
      <t>G R D P</t>
    </r>
  </si>
  <si>
    <t>Sumber     :    Badan Pusat Statistik Kabupaten Agam</t>
  </si>
  <si>
    <t>Source     :    Central Board Of Statistics Of Padang Pariaman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</si>
</sst>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\(0\)"/>
    <numFmt numFmtId="165" formatCode="#\ ##0.00"/>
    <numFmt numFmtId="166" formatCode="[$Rp-421]#,##0.00"/>
    <numFmt numFmtId="167" formatCode="#,##0.00_F_F"/>
    <numFmt numFmtId="168" formatCode="#,##0.00_F_F_F_F"/>
    <numFmt numFmtId="169" formatCode="#\ ##0.00\ _d"/>
    <numFmt numFmtId="170" formatCode="#\ ##0"/>
    <numFmt numFmtId="171" formatCode="#\ ##0\ ##0\ ##0.00"/>
    <numFmt numFmtId="172" formatCode="#\ ##0.00\ \ _f"/>
    <numFmt numFmtId="173" formatCode="#\ ##0.00\ \ \ \ \ _f"/>
  </numFmts>
  <fonts count="21">
    <font>
      <sz val="10"/>
      <color rgb="FF000000"/>
      <name val="Calibri"/>
      <scheme val="minor"/>
    </font>
    <font>
      <b/>
      <sz val="11"/>
      <color theme="1"/>
      <name val="Calibri"/>
    </font>
    <font>
      <b/>
      <u/>
      <sz val="11"/>
      <color theme="1"/>
      <name val="Calibri"/>
    </font>
    <font>
      <b/>
      <i/>
      <sz val="11"/>
      <color theme="1"/>
      <name val="Calibri"/>
    </font>
    <font>
      <sz val="11"/>
      <color theme="1"/>
      <name val="Calibri"/>
    </font>
    <font>
      <sz val="10"/>
      <color theme="1"/>
      <name val="Times New Roman"/>
    </font>
    <font>
      <u/>
      <sz val="10"/>
      <color theme="1"/>
      <name val="Times New Roman"/>
    </font>
    <font>
      <sz val="10"/>
      <name val="Arial"/>
    </font>
    <font>
      <i/>
      <sz val="11"/>
      <color theme="1"/>
      <name val="Calibri"/>
    </font>
    <font>
      <i/>
      <sz val="10"/>
      <color theme="1"/>
      <name val="Times New Roman"/>
    </font>
    <font>
      <sz val="9"/>
      <color rgb="FF1F1F1F"/>
      <name val="&quot;Google Sans&quot;"/>
    </font>
    <font>
      <sz val="10"/>
      <color theme="1"/>
      <name val="Calibri"/>
    </font>
    <font>
      <i/>
      <sz val="10"/>
      <color theme="1"/>
      <name val="Calibri"/>
    </font>
    <font>
      <b/>
      <sz val="10"/>
      <color theme="1"/>
      <name val="Calibri"/>
    </font>
    <font>
      <b/>
      <i/>
      <sz val="10"/>
      <color theme="1"/>
      <name val="Calibri"/>
    </font>
    <font>
      <b/>
      <sz val="10"/>
      <color theme="1"/>
      <name val="Times New Roman"/>
    </font>
    <font>
      <sz val="11"/>
      <color theme="1"/>
      <name val="Times New Roman"/>
    </font>
    <font>
      <sz val="8"/>
      <color rgb="FF000000"/>
      <name val="Tahoma"/>
    </font>
    <font>
      <sz val="11"/>
      <color rgb="FFF7981D"/>
      <name val="Inconsolata"/>
    </font>
    <font>
      <b/>
      <sz val="8"/>
      <color rgb="FF000000"/>
      <name val="Tahoma"/>
    </font>
    <font>
      <u/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7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1" fontId="4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right" vertical="top"/>
    </xf>
    <xf numFmtId="1" fontId="4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Border="1"/>
    <xf numFmtId="0" fontId="5" fillId="2" borderId="0" xfId="0" applyFont="1" applyFill="1" applyBorder="1"/>
    <xf numFmtId="0" fontId="0" fillId="0" borderId="0" xfId="0" applyFont="1" applyAlignment="1"/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/>
    </xf>
    <xf numFmtId="2" fontId="8" fillId="2" borderId="0" xfId="0" applyNumberFormat="1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right" vertical="top"/>
    </xf>
    <xf numFmtId="2" fontId="8" fillId="2" borderId="0" xfId="0" applyNumberFormat="1" applyFont="1" applyFill="1" applyBorder="1" applyAlignment="1">
      <alignment horizontal="right" vertical="top"/>
    </xf>
    <xf numFmtId="0" fontId="9" fillId="2" borderId="0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top"/>
    </xf>
    <xf numFmtId="0" fontId="10" fillId="3" borderId="0" xfId="0" applyFont="1" applyFill="1"/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2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2" fontId="12" fillId="2" borderId="0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1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7" fillId="0" borderId="2" xfId="0" applyFont="1" applyBorder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horizontal="right" vertical="center" wrapText="1"/>
    </xf>
    <xf numFmtId="2" fontId="11" fillId="2" borderId="0" xfId="0" applyNumberFormat="1" applyFont="1" applyFill="1" applyBorder="1" applyAlignment="1">
      <alignment vertical="center" wrapText="1"/>
    </xf>
    <xf numFmtId="0" fontId="7" fillId="0" borderId="3" xfId="0" applyFont="1" applyBorder="1"/>
    <xf numFmtId="0" fontId="11" fillId="2" borderId="3" xfId="0" applyFont="1" applyFill="1" applyBorder="1" applyAlignment="1">
      <alignment horizontal="right" vertical="center" wrapText="1"/>
    </xf>
    <xf numFmtId="2" fontId="11" fillId="2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39" fontId="11" fillId="2" borderId="0" xfId="0" applyNumberFormat="1" applyFont="1" applyFill="1" applyBorder="1" applyAlignment="1">
      <alignment vertical="center"/>
    </xf>
    <xf numFmtId="2" fontId="11" fillId="2" borderId="0" xfId="0" applyNumberFormat="1" applyFont="1" applyFill="1" applyBorder="1" applyAlignment="1">
      <alignment vertical="center"/>
    </xf>
    <xf numFmtId="39" fontId="11" fillId="2" borderId="0" xfId="0" applyNumberFormat="1" applyFont="1" applyFill="1" applyBorder="1" applyAlignment="1">
      <alignment horizontal="right" vertical="center"/>
    </xf>
    <xf numFmtId="2" fontId="11" fillId="2" borderId="0" xfId="0" applyNumberFormat="1" applyFont="1" applyFill="1" applyBorder="1" applyAlignment="1">
      <alignment horizontal="right" vertical="center"/>
    </xf>
    <xf numFmtId="39" fontId="5" fillId="2" borderId="0" xfId="0" applyNumberFormat="1" applyFont="1" applyFill="1" applyBorder="1" applyAlignment="1">
      <alignment horizontal="right" vertical="center"/>
    </xf>
    <xf numFmtId="39" fontId="5" fillId="2" borderId="0" xfId="0" applyNumberFormat="1" applyFont="1" applyFill="1" applyBorder="1" applyAlignment="1">
      <alignment vertical="center"/>
    </xf>
    <xf numFmtId="0" fontId="13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165" fontId="13" fillId="2" borderId="0" xfId="0" applyNumberFormat="1" applyFont="1" applyFill="1" applyBorder="1" applyAlignment="1">
      <alignment horizontal="right" vertical="center"/>
    </xf>
    <xf numFmtId="2" fontId="13" fillId="2" borderId="0" xfId="0" applyNumberFormat="1" applyFont="1" applyFill="1" applyBorder="1" applyAlignment="1">
      <alignment horizontal="right" vertical="center"/>
    </xf>
    <xf numFmtId="166" fontId="13" fillId="2" borderId="0" xfId="0" applyNumberFormat="1" applyFont="1" applyFill="1" applyBorder="1" applyAlignment="1">
      <alignment horizontal="right" vertical="center"/>
    </xf>
    <xf numFmtId="167" fontId="15" fillId="2" borderId="0" xfId="0" applyNumberFormat="1" applyFont="1" applyFill="1" applyBorder="1" applyAlignment="1">
      <alignment horizontal="right" vertical="center"/>
    </xf>
    <xf numFmtId="168" fontId="5" fillId="2" borderId="0" xfId="0" applyNumberFormat="1" applyFont="1" applyFill="1" applyBorder="1" applyAlignment="1">
      <alignment vertical="center"/>
    </xf>
    <xf numFmtId="167" fontId="5" fillId="2" borderId="0" xfId="0" applyNumberFormat="1" applyFont="1" applyFill="1" applyBorder="1" applyAlignment="1">
      <alignment horizontal="right" vertical="center"/>
    </xf>
    <xf numFmtId="169" fontId="16" fillId="2" borderId="0" xfId="0" applyNumberFormat="1" applyFont="1" applyFill="1" applyBorder="1" applyAlignment="1">
      <alignment vertical="center"/>
    </xf>
    <xf numFmtId="169" fontId="5" fillId="2" borderId="0" xfId="0" applyNumberFormat="1" applyFont="1" applyFill="1" applyBorder="1" applyAlignment="1">
      <alignment vertical="center"/>
    </xf>
    <xf numFmtId="169" fontId="17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165" fontId="5" fillId="2" borderId="0" xfId="0" applyNumberFormat="1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horizontal="right" vertical="center"/>
    </xf>
    <xf numFmtId="170" fontId="11" fillId="2" borderId="0" xfId="0" applyNumberFormat="1" applyFont="1" applyFill="1" applyBorder="1" applyAlignment="1">
      <alignment horizontal="right" vertical="center"/>
    </xf>
    <xf numFmtId="169" fontId="5" fillId="2" borderId="0" xfId="0" applyNumberFormat="1" applyFont="1" applyFill="1" applyBorder="1" applyAlignment="1">
      <alignment horizontal="right" vertical="center"/>
    </xf>
    <xf numFmtId="169" fontId="17" fillId="0" borderId="0" xfId="0" applyNumberFormat="1" applyFont="1" applyAlignment="1">
      <alignment horizontal="right" vertical="top"/>
    </xf>
    <xf numFmtId="169" fontId="18" fillId="3" borderId="0" xfId="0" applyNumberFormat="1" applyFont="1" applyFill="1"/>
    <xf numFmtId="169" fontId="5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170" fontId="17" fillId="0" borderId="0" xfId="0" applyNumberFormat="1" applyFont="1" applyAlignment="1">
      <alignment horizontal="right" vertical="top"/>
    </xf>
    <xf numFmtId="0" fontId="11" fillId="2" borderId="0" xfId="0" applyFont="1" applyFill="1" applyBorder="1" applyAlignment="1">
      <alignment horizontal="left" vertical="center" wrapText="1"/>
    </xf>
    <xf numFmtId="167" fontId="17" fillId="0" borderId="0" xfId="0" applyNumberFormat="1" applyFont="1" applyAlignment="1">
      <alignment horizontal="right" vertical="top"/>
    </xf>
    <xf numFmtId="0" fontId="13" fillId="2" borderId="0" xfId="0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/>
    <xf numFmtId="165" fontId="5" fillId="2" borderId="0" xfId="0" applyNumberFormat="1" applyFont="1" applyFill="1" applyBorder="1"/>
    <xf numFmtId="165" fontId="17" fillId="0" borderId="0" xfId="0" applyNumberFormat="1" applyFont="1" applyAlignment="1">
      <alignment horizontal="right" vertical="top"/>
    </xf>
    <xf numFmtId="0" fontId="11" fillId="2" borderId="0" xfId="0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67" fontId="5" fillId="0" borderId="0" xfId="0" applyNumberFormat="1" applyFont="1" applyBorder="1" applyAlignment="1">
      <alignment horizontal="right" vertical="center"/>
    </xf>
    <xf numFmtId="0" fontId="13" fillId="2" borderId="0" xfId="0" applyFont="1" applyFill="1" applyBorder="1" applyAlignment="1"/>
    <xf numFmtId="167" fontId="19" fillId="0" borderId="0" xfId="0" applyNumberFormat="1" applyFont="1" applyAlignment="1">
      <alignment horizontal="right" vertical="center"/>
    </xf>
    <xf numFmtId="0" fontId="11" fillId="2" borderId="0" xfId="0" applyFont="1" applyFill="1" applyBorder="1" applyAlignment="1"/>
    <xf numFmtId="165" fontId="5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top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/>
    <xf numFmtId="4" fontId="11" fillId="2" borderId="3" xfId="0" applyNumberFormat="1" applyFont="1" applyFill="1" applyBorder="1" applyAlignment="1">
      <alignment vertical="center"/>
    </xf>
    <xf numFmtId="165" fontId="11" fillId="2" borderId="3" xfId="0" applyNumberFormat="1" applyFont="1" applyFill="1" applyBorder="1" applyAlignment="1">
      <alignment horizontal="right" vertical="center"/>
    </xf>
    <xf numFmtId="170" fontId="11" fillId="2" borderId="3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/>
    </xf>
    <xf numFmtId="0" fontId="17" fillId="0" borderId="3" xfId="0" applyFont="1" applyBorder="1" applyAlignment="1">
      <alignment horizontal="right" vertical="top"/>
    </xf>
    <xf numFmtId="0" fontId="11" fillId="4" borderId="0" xfId="0" applyFont="1" applyFill="1" applyBorder="1"/>
    <xf numFmtId="0" fontId="11" fillId="4" borderId="0" xfId="0" applyFont="1" applyFill="1" applyBorder="1" applyAlignment="1">
      <alignment horizontal="center"/>
    </xf>
    <xf numFmtId="4" fontId="11" fillId="4" borderId="0" xfId="0" applyNumberFormat="1" applyFont="1" applyFill="1" applyBorder="1"/>
    <xf numFmtId="165" fontId="11" fillId="4" borderId="0" xfId="0" applyNumberFormat="1" applyFont="1" applyFill="1" applyBorder="1" applyAlignment="1">
      <alignment horizontal="right" vertical="center"/>
    </xf>
    <xf numFmtId="167" fontId="5" fillId="4" borderId="0" xfId="0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165" fontId="20" fillId="2" borderId="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/>
    </xf>
    <xf numFmtId="0" fontId="17" fillId="0" borderId="0" xfId="0" applyFont="1" applyAlignment="1">
      <alignment horizontal="right" vertical="top"/>
    </xf>
    <xf numFmtId="0" fontId="11" fillId="4" borderId="0" xfId="0" applyFont="1" applyFill="1" applyBorder="1" applyAlignment="1">
      <alignment vertical="center"/>
    </xf>
    <xf numFmtId="0" fontId="14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vertical="center"/>
    </xf>
    <xf numFmtId="39" fontId="20" fillId="2" borderId="0" xfId="0" applyNumberFormat="1" applyFont="1" applyFill="1" applyBorder="1" applyAlignment="1">
      <alignment vertical="center"/>
    </xf>
    <xf numFmtId="171" fontId="11" fillId="2" borderId="0" xfId="0" applyNumberFormat="1" applyFont="1" applyFill="1" applyBorder="1" applyAlignment="1">
      <alignment vertical="center"/>
    </xf>
    <xf numFmtId="2" fontId="20" fillId="2" borderId="0" xfId="0" applyNumberFormat="1" applyFont="1" applyFill="1" applyBorder="1" applyAlignment="1">
      <alignment vertical="center"/>
    </xf>
    <xf numFmtId="171" fontId="11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/>
    <xf numFmtId="165" fontId="11" fillId="2" borderId="0" xfId="0" applyNumberFormat="1" applyFont="1" applyFill="1" applyBorder="1"/>
    <xf numFmtId="0" fontId="11" fillId="2" borderId="0" xfId="0" applyFont="1" applyFill="1" applyBorder="1" applyAlignment="1">
      <alignment horizontal="right"/>
    </xf>
    <xf numFmtId="165" fontId="11" fillId="5" borderId="3" xfId="0" applyNumberFormat="1" applyFont="1" applyFill="1" applyBorder="1" applyAlignment="1">
      <alignment horizontal="right" vertical="center"/>
    </xf>
    <xf numFmtId="170" fontId="11" fillId="5" borderId="3" xfId="0" applyNumberFormat="1" applyFont="1" applyFill="1" applyBorder="1" applyAlignment="1">
      <alignment horizontal="right" vertical="center"/>
    </xf>
    <xf numFmtId="0" fontId="17" fillId="5" borderId="0" xfId="0" applyFont="1" applyFill="1" applyAlignment="1">
      <alignment horizontal="right" vertical="top"/>
    </xf>
    <xf numFmtId="0" fontId="12" fillId="2" borderId="0" xfId="0" applyFont="1" applyFill="1" applyBorder="1" applyAlignment="1">
      <alignment horizontal="right"/>
    </xf>
    <xf numFmtId="2" fontId="11" fillId="2" borderId="0" xfId="0" applyNumberFormat="1" applyFont="1" applyFill="1" applyBorder="1" applyAlignment="1">
      <alignment horizontal="right"/>
    </xf>
    <xf numFmtId="171" fontId="11" fillId="2" borderId="3" xfId="0" applyNumberFormat="1" applyFont="1" applyFill="1" applyBorder="1" applyAlignment="1">
      <alignment horizontal="right" vertical="center"/>
    </xf>
    <xf numFmtId="167" fontId="5" fillId="2" borderId="0" xfId="0" applyNumberFormat="1" applyFont="1" applyFill="1" applyBorder="1" applyAlignment="1">
      <alignment vertical="center"/>
    </xf>
    <xf numFmtId="165" fontId="13" fillId="4" borderId="0" xfId="0" applyNumberFormat="1" applyFont="1" applyFill="1" applyBorder="1" applyAlignment="1">
      <alignment horizontal="right" vertical="center"/>
    </xf>
    <xf numFmtId="2" fontId="5" fillId="4" borderId="0" xfId="0" applyNumberFormat="1" applyFont="1" applyFill="1" applyBorder="1" applyAlignment="1">
      <alignment horizontal="right" vertical="center"/>
    </xf>
    <xf numFmtId="2" fontId="5" fillId="2" borderId="0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167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12" fillId="2" borderId="0" xfId="0" applyFont="1" applyFill="1"/>
    <xf numFmtId="39" fontId="6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left"/>
    </xf>
    <xf numFmtId="2" fontId="11" fillId="2" borderId="0" xfId="0" applyNumberFormat="1" applyFont="1" applyFill="1" applyBorder="1"/>
    <xf numFmtId="0" fontId="9" fillId="2" borderId="0" xfId="0" applyFont="1" applyFill="1" applyBorder="1"/>
    <xf numFmtId="0" fontId="12" fillId="2" borderId="0" xfId="0" applyFont="1" applyFill="1" applyBorder="1" applyAlignment="1"/>
    <xf numFmtId="2" fontId="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right" vertical="center"/>
    </xf>
    <xf numFmtId="2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172" fontId="5" fillId="2" borderId="0" xfId="0" applyNumberFormat="1" applyFont="1" applyFill="1" applyBorder="1"/>
    <xf numFmtId="172" fontId="5" fillId="2" borderId="0" xfId="0" applyNumberFormat="1" applyFont="1" applyFill="1" applyBorder="1" applyAlignment="1">
      <alignment horizontal="right"/>
    </xf>
    <xf numFmtId="0" fontId="6" fillId="2" borderId="0" xfId="0" applyFont="1" applyFill="1" applyBorder="1"/>
    <xf numFmtId="4" fontId="5" fillId="2" borderId="0" xfId="0" applyNumberFormat="1" applyFont="1" applyFill="1" applyBorder="1"/>
    <xf numFmtId="4" fontId="5" fillId="2" borderId="0" xfId="0" applyNumberFormat="1" applyFont="1" applyFill="1" applyBorder="1" applyAlignment="1">
      <alignment horizontal="right"/>
    </xf>
    <xf numFmtId="2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73" fontId="5" fillId="2" borderId="0" xfId="0" applyNumberFormat="1" applyFont="1" applyFill="1" applyBorder="1"/>
    <xf numFmtId="173" fontId="5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 vertical="center"/>
    </xf>
    <xf numFmtId="2" fontId="9" fillId="2" borderId="0" xfId="0" applyNumberFormat="1" applyFont="1" applyFill="1" applyBorder="1" applyAlignment="1">
      <alignment horizontal="right" vertical="center"/>
    </xf>
    <xf numFmtId="2" fontId="5" fillId="2" borderId="0" xfId="0" applyNumberFormat="1" applyFont="1" applyFill="1" applyBorder="1" applyAlignment="1">
      <alignment horizontal="left" vertical="center"/>
    </xf>
    <xf numFmtId="2" fontId="9" fillId="2" borderId="0" xfId="0" applyNumberFormat="1" applyFont="1" applyFill="1" applyBorder="1" applyAlignment="1">
      <alignment horizontal="left" vertical="center"/>
    </xf>
    <xf numFmtId="2" fontId="9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/>
    </xf>
    <xf numFmtId="2" fontId="5" fillId="2" borderId="0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right" vertical="center"/>
    </xf>
    <xf numFmtId="2" fontId="6" fillId="2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 vertical="center" wrapText="1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2" fontId="5" fillId="2" borderId="3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/>
    </xf>
    <xf numFmtId="0" fontId="5" fillId="2" borderId="6" xfId="0" quotePrefix="1" applyFont="1" applyFill="1" applyBorder="1" applyAlignment="1">
      <alignment horizontal="right"/>
    </xf>
    <xf numFmtId="2" fontId="5" fillId="2" borderId="6" xfId="0" quotePrefix="1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2" fontId="5" fillId="2" borderId="3" xfId="0" applyNumberFormat="1" applyFont="1" applyFill="1" applyBorder="1"/>
    <xf numFmtId="164" fontId="5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/>
    <xf numFmtId="0" fontId="5" fillId="2" borderId="6" xfId="0" quotePrefix="1" applyFont="1" applyFill="1" applyBorder="1" applyAlignment="1">
      <alignment horizontal="center"/>
    </xf>
    <xf numFmtId="2" fontId="5" fillId="2" borderId="6" xfId="0" quotePrefix="1" applyNumberFormat="1" applyFont="1" applyFill="1" applyBorder="1" applyAlignment="1">
      <alignment horizontal="center"/>
    </xf>
    <xf numFmtId="172" fontId="5" fillId="2" borderId="3" xfId="0" applyNumberFormat="1" applyFont="1" applyFill="1" applyBorder="1"/>
    <xf numFmtId="172" fontId="5" fillId="2" borderId="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9" fillId="2" borderId="0" xfId="0" applyFont="1" applyFill="1" applyBorder="1" applyAlignment="1">
      <alignment horizontal="left" vertical="center"/>
    </xf>
    <xf numFmtId="172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620"/>
  <sheetViews>
    <sheetView tabSelected="1" workbookViewId="0">
      <pane xSplit="12" topLeftCell="M1" activePane="topRight" state="frozen"/>
      <selection pane="topRight" activeCell="P1" sqref="P1"/>
    </sheetView>
  </sheetViews>
  <sheetFormatPr defaultColWidth="12.5703125" defaultRowHeight="15.75" customHeight="1"/>
  <cols>
    <col min="1" max="1" width="9.5703125" style="15" hidden="1" customWidth="1"/>
    <col min="2" max="2" width="7.42578125" style="15" hidden="1" customWidth="1"/>
    <col min="3" max="3" width="8.42578125" style="15" hidden="1" customWidth="1"/>
    <col min="4" max="4" width="13.7109375" style="15" hidden="1" customWidth="1"/>
    <col min="5" max="5" width="1.5703125" style="15" hidden="1" customWidth="1"/>
    <col min="6" max="6" width="12.140625" style="15" hidden="1" customWidth="1"/>
    <col min="7" max="12" width="13.28515625" style="15" hidden="1" customWidth="1"/>
    <col min="13" max="13" width="10.140625" style="15" hidden="1" customWidth="1"/>
    <col min="14" max="14" width="9.42578125" style="15" customWidth="1"/>
    <col min="15" max="15" width="7.42578125" style="15" customWidth="1"/>
    <col min="16" max="16" width="8.42578125" style="15" customWidth="1"/>
    <col min="17" max="17" width="13.7109375" style="15" customWidth="1"/>
    <col min="18" max="18" width="1.5703125" style="15" customWidth="1"/>
    <col min="19" max="20" width="12.140625" style="15" customWidth="1"/>
    <col min="21" max="21" width="15" style="15" customWidth="1"/>
    <col min="22" max="22" width="16.85546875" style="15" customWidth="1"/>
    <col min="23" max="23" width="10.28515625" style="15" customWidth="1"/>
    <col min="24" max="24" width="15.42578125" style="15" customWidth="1"/>
    <col min="25" max="25" width="16.85546875" style="15" customWidth="1"/>
    <col min="26" max="26" width="9.85546875" style="15" customWidth="1"/>
    <col min="27" max="27" width="17.28515625" style="15" customWidth="1"/>
    <col min="28" max="28" width="9.42578125" style="15" customWidth="1"/>
    <col min="29" max="29" width="7.42578125" style="15" customWidth="1"/>
    <col min="30" max="30" width="8.42578125" style="15" customWidth="1"/>
    <col min="31" max="31" width="13.7109375" style="15" customWidth="1"/>
    <col min="32" max="32" width="1.5703125" style="15" customWidth="1"/>
    <col min="33" max="34" width="12.140625" style="15" customWidth="1"/>
    <col min="35" max="35" width="15" style="15" customWidth="1"/>
    <col min="36" max="36" width="16.85546875" style="15" customWidth="1"/>
    <col min="37" max="37" width="10.28515625" style="15" customWidth="1"/>
    <col min="38" max="38" width="15.42578125" style="15" customWidth="1"/>
    <col min="39" max="39" width="16.85546875" style="15" customWidth="1"/>
    <col min="40" max="40" width="9.85546875" style="15" customWidth="1"/>
    <col min="41" max="41" width="17" style="15" customWidth="1"/>
    <col min="42" max="42" width="8.42578125" style="15" customWidth="1"/>
    <col min="43" max="44" width="10.140625" style="15" customWidth="1"/>
    <col min="45" max="46" width="14.140625" style="15" customWidth="1"/>
    <col min="47" max="50" width="17" style="15" customWidth="1"/>
    <col min="51" max="51" width="35.28515625" style="15" customWidth="1"/>
    <col min="52" max="52" width="8.42578125" style="15" customWidth="1"/>
    <col min="53" max="54" width="10.140625" style="15" customWidth="1"/>
    <col min="55" max="56" width="14.140625" style="15" customWidth="1"/>
    <col min="57" max="60" width="17" style="15" customWidth="1"/>
    <col min="61" max="61" width="8.42578125" style="15" customWidth="1"/>
    <col min="62" max="63" width="10.140625" style="15" customWidth="1"/>
    <col min="64" max="65" width="14.140625" style="15" customWidth="1"/>
    <col min="66" max="69" width="17" style="15" customWidth="1"/>
    <col min="70" max="70" width="35.28515625" style="15" customWidth="1"/>
    <col min="71" max="71" width="8.42578125" style="15" customWidth="1"/>
    <col min="72" max="73" width="10.140625" style="15" customWidth="1"/>
    <col min="74" max="75" width="14.140625" style="15" customWidth="1"/>
    <col min="76" max="79" width="17" style="15" customWidth="1"/>
    <col min="80" max="80" width="8.42578125" style="15" customWidth="1"/>
    <col min="81" max="82" width="10.140625" style="15" customWidth="1"/>
    <col min="83" max="84" width="14.140625" style="15" customWidth="1"/>
    <col min="85" max="88" width="17" style="15" customWidth="1"/>
    <col min="89" max="16384" width="12.5703125" style="15"/>
  </cols>
  <sheetData>
    <row r="1" spans="1:88" ht="19.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5"/>
      <c r="M1" s="5"/>
      <c r="N1" s="1" t="s">
        <v>0</v>
      </c>
      <c r="O1" s="2" t="s">
        <v>1</v>
      </c>
      <c r="P1" s="3" t="s">
        <v>2</v>
      </c>
      <c r="Q1" s="4"/>
      <c r="R1" s="4"/>
      <c r="S1" s="4"/>
      <c r="T1" s="4"/>
      <c r="U1" s="4"/>
      <c r="V1" s="4"/>
      <c r="W1" s="4"/>
      <c r="X1" s="6"/>
      <c r="Y1" s="6"/>
      <c r="Z1" s="7"/>
      <c r="AA1" s="8"/>
      <c r="AB1" s="1" t="s">
        <v>0</v>
      </c>
      <c r="AC1" s="2" t="s">
        <v>1</v>
      </c>
      <c r="AD1" s="3" t="s">
        <v>2</v>
      </c>
      <c r="AE1" s="4"/>
      <c r="AF1" s="4"/>
      <c r="AG1" s="4"/>
      <c r="AH1" s="4"/>
      <c r="AI1" s="4"/>
      <c r="AJ1" s="4"/>
      <c r="AK1" s="4"/>
      <c r="AL1" s="6"/>
      <c r="AM1" s="6"/>
      <c r="AN1" s="7"/>
      <c r="AO1" s="8"/>
      <c r="AP1" s="9"/>
      <c r="AQ1" s="10"/>
      <c r="AR1" s="8"/>
      <c r="AS1" s="8"/>
      <c r="AT1" s="8"/>
      <c r="AU1" s="8"/>
      <c r="AV1" s="8"/>
      <c r="AW1" s="8"/>
      <c r="AX1" s="8"/>
      <c r="AY1" s="11"/>
      <c r="AZ1" s="9"/>
      <c r="BA1" s="10"/>
      <c r="BB1" s="12"/>
      <c r="BC1" s="13"/>
      <c r="BD1" s="13"/>
      <c r="BE1" s="13"/>
      <c r="BF1" s="13"/>
      <c r="BG1" s="13"/>
      <c r="BH1" s="13"/>
      <c r="BI1" s="11"/>
      <c r="BJ1" s="11"/>
      <c r="BK1" s="14"/>
      <c r="BL1" s="13"/>
      <c r="BM1" s="13"/>
      <c r="BN1" s="13"/>
      <c r="BO1" s="13"/>
      <c r="BP1" s="13"/>
      <c r="BQ1" s="13"/>
      <c r="BR1" s="11"/>
      <c r="BS1" s="11"/>
      <c r="BT1" s="11"/>
      <c r="BU1" s="14"/>
      <c r="BV1" s="13"/>
      <c r="BW1" s="13"/>
      <c r="BX1" s="13"/>
      <c r="BY1" s="13"/>
      <c r="BZ1" s="13"/>
      <c r="CA1" s="13"/>
      <c r="CB1" s="11"/>
      <c r="CC1" s="11"/>
      <c r="CD1" s="14"/>
      <c r="CE1" s="13"/>
      <c r="CF1" s="13"/>
      <c r="CG1" s="13"/>
      <c r="CH1" s="13"/>
      <c r="CI1" s="13"/>
      <c r="CJ1" s="13"/>
    </row>
    <row r="2" spans="1:88" ht="19.5" customHeight="1">
      <c r="A2" s="13"/>
      <c r="B2" s="13"/>
      <c r="C2" s="3" t="s">
        <v>3</v>
      </c>
      <c r="D2" s="4"/>
      <c r="E2" s="4"/>
      <c r="F2" s="4"/>
      <c r="G2" s="4"/>
      <c r="H2" s="4"/>
      <c r="I2" s="4"/>
      <c r="J2" s="4"/>
      <c r="K2" s="4"/>
      <c r="L2" s="5"/>
      <c r="M2" s="5"/>
      <c r="N2" s="13"/>
      <c r="O2" s="13"/>
      <c r="P2" s="3" t="s">
        <v>4</v>
      </c>
      <c r="Q2" s="4"/>
      <c r="R2" s="4"/>
      <c r="S2" s="4"/>
      <c r="T2" s="4"/>
      <c r="U2" s="4"/>
      <c r="V2" s="4"/>
      <c r="W2" s="4"/>
      <c r="X2" s="6"/>
      <c r="Y2" s="6"/>
      <c r="Z2" s="7"/>
      <c r="AA2" s="16"/>
      <c r="AB2" s="13"/>
      <c r="AC2" s="13"/>
      <c r="AD2" s="3" t="s">
        <v>5</v>
      </c>
      <c r="AE2" s="4"/>
      <c r="AF2" s="4"/>
      <c r="AG2" s="4"/>
      <c r="AH2" s="4"/>
      <c r="AI2" s="4"/>
      <c r="AJ2" s="4"/>
      <c r="AK2" s="4"/>
      <c r="AL2" s="6"/>
      <c r="AM2" s="6"/>
      <c r="AN2" s="7"/>
      <c r="AO2" s="16"/>
      <c r="AP2" s="9"/>
      <c r="AQ2" s="10"/>
      <c r="AR2" s="16"/>
      <c r="AS2" s="16"/>
      <c r="AT2" s="16"/>
      <c r="AU2" s="16"/>
      <c r="AV2" s="16"/>
      <c r="AW2" s="16"/>
      <c r="AX2" s="16"/>
      <c r="AY2" s="11"/>
      <c r="AZ2" s="9"/>
      <c r="BA2" s="10"/>
      <c r="BB2" s="16"/>
      <c r="BC2" s="16"/>
      <c r="BD2" s="16"/>
      <c r="BE2" s="16"/>
      <c r="BF2" s="16"/>
      <c r="BG2" s="16"/>
      <c r="BH2" s="16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</row>
    <row r="3" spans="1:88" ht="19.5" customHeight="1">
      <c r="A3" s="13"/>
      <c r="B3" s="13"/>
      <c r="C3" s="17" t="s">
        <v>6</v>
      </c>
      <c r="D3" s="18"/>
      <c r="E3" s="18"/>
      <c r="F3" s="19"/>
      <c r="G3" s="19"/>
      <c r="H3" s="19"/>
      <c r="I3" s="19"/>
      <c r="J3" s="18"/>
      <c r="K3" s="18"/>
      <c r="L3" s="20"/>
      <c r="M3" s="20"/>
      <c r="N3" s="13"/>
      <c r="O3" s="13"/>
      <c r="P3" s="17" t="s">
        <v>6</v>
      </c>
      <c r="Q3" s="18"/>
      <c r="R3" s="18"/>
      <c r="S3" s="19"/>
      <c r="T3" s="19"/>
      <c r="U3" s="19"/>
      <c r="V3" s="19"/>
      <c r="W3" s="19"/>
      <c r="X3" s="21"/>
      <c r="Y3" s="21"/>
      <c r="Z3" s="22"/>
      <c r="AA3" s="16"/>
      <c r="AB3" s="13"/>
      <c r="AC3" s="13"/>
      <c r="AD3" s="17" t="s">
        <v>6</v>
      </c>
      <c r="AE3" s="18"/>
      <c r="AF3" s="18"/>
      <c r="AG3" s="19"/>
      <c r="AH3" s="19"/>
      <c r="AI3" s="19"/>
      <c r="AJ3" s="19"/>
      <c r="AK3" s="19"/>
      <c r="AL3" s="21"/>
      <c r="AM3" s="21"/>
      <c r="AN3" s="22"/>
      <c r="AO3" s="23"/>
      <c r="AP3" s="23"/>
      <c r="AQ3" s="8"/>
      <c r="AR3" s="16"/>
      <c r="AS3" s="23"/>
      <c r="AT3" s="23"/>
      <c r="AU3" s="23"/>
      <c r="AV3" s="23"/>
      <c r="AW3" s="23"/>
      <c r="AX3" s="23"/>
      <c r="AY3" s="11"/>
      <c r="AZ3" s="23"/>
      <c r="BA3" s="8"/>
      <c r="BB3" s="16"/>
      <c r="BC3" s="23"/>
      <c r="BD3" s="23"/>
      <c r="BE3" s="23"/>
      <c r="BF3" s="23"/>
      <c r="BG3" s="23"/>
      <c r="BH3" s="23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</row>
    <row r="4" spans="1:88" ht="19.5" customHeight="1">
      <c r="A4" s="13"/>
      <c r="B4" s="13"/>
      <c r="C4" s="3" t="s">
        <v>7</v>
      </c>
      <c r="D4" s="18"/>
      <c r="E4" s="18"/>
      <c r="F4" s="19"/>
      <c r="G4" s="19"/>
      <c r="H4" s="19"/>
      <c r="I4" s="19"/>
      <c r="J4" s="18"/>
      <c r="K4" s="18"/>
      <c r="L4" s="24"/>
      <c r="M4" s="24"/>
      <c r="N4" s="13"/>
      <c r="O4" s="13"/>
      <c r="P4" s="25" t="s">
        <v>8</v>
      </c>
      <c r="Q4" s="18"/>
      <c r="R4" s="18"/>
      <c r="S4" s="19"/>
      <c r="T4" s="19"/>
      <c r="U4" s="19"/>
      <c r="V4" s="19"/>
      <c r="W4" s="19"/>
      <c r="X4" s="21"/>
      <c r="Y4" s="21"/>
      <c r="Z4" s="22"/>
      <c r="AA4" s="23"/>
      <c r="AB4" s="13"/>
      <c r="AC4" s="13"/>
      <c r="AD4" s="17" t="s">
        <v>9</v>
      </c>
      <c r="AE4" s="18"/>
      <c r="AF4" s="18"/>
      <c r="AG4" s="19"/>
      <c r="AH4" s="19"/>
      <c r="AI4" s="19"/>
      <c r="AJ4" s="19"/>
      <c r="AK4" s="19"/>
      <c r="AL4" s="21"/>
      <c r="AM4" s="21"/>
      <c r="AN4" s="22"/>
      <c r="AO4" s="26"/>
      <c r="AP4" s="8"/>
      <c r="AQ4" s="10"/>
      <c r="AR4" s="23"/>
      <c r="AS4" s="26"/>
      <c r="AT4" s="26"/>
      <c r="AU4" s="23"/>
      <c r="AV4" s="26"/>
      <c r="AW4" s="26"/>
      <c r="AX4" s="26"/>
      <c r="AY4" s="11"/>
      <c r="AZ4" s="8"/>
      <c r="BA4" s="10"/>
      <c r="BB4" s="23"/>
      <c r="BC4" s="26"/>
      <c r="BD4" s="26"/>
      <c r="BE4" s="23"/>
      <c r="BF4" s="26"/>
      <c r="BG4" s="26"/>
      <c r="BH4" s="26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</row>
    <row r="5" spans="1:88" ht="6.75" customHeight="1">
      <c r="A5" s="13"/>
      <c r="B5" s="13"/>
      <c r="C5" s="17"/>
      <c r="D5" s="18"/>
      <c r="E5" s="18"/>
      <c r="F5" s="19"/>
      <c r="G5" s="19"/>
      <c r="H5" s="19"/>
      <c r="I5" s="19"/>
      <c r="J5" s="18"/>
      <c r="K5" s="18"/>
      <c r="L5" s="24"/>
      <c r="M5" s="24"/>
      <c r="N5" s="13"/>
      <c r="O5" s="13"/>
      <c r="P5" s="17"/>
      <c r="Q5" s="18"/>
      <c r="R5" s="18"/>
      <c r="S5" s="19"/>
      <c r="T5" s="19"/>
      <c r="U5" s="19"/>
      <c r="V5" s="19"/>
      <c r="W5" s="19"/>
      <c r="X5" s="21"/>
      <c r="Y5" s="21"/>
      <c r="Z5" s="22"/>
      <c r="AA5" s="23"/>
      <c r="AB5" s="13"/>
      <c r="AC5" s="13"/>
      <c r="AD5" s="17"/>
      <c r="AE5" s="18"/>
      <c r="AF5" s="18"/>
      <c r="AG5" s="19"/>
      <c r="AH5" s="19"/>
      <c r="AI5" s="19"/>
      <c r="AJ5" s="19"/>
      <c r="AK5" s="19"/>
      <c r="AL5" s="21"/>
      <c r="AM5" s="21"/>
      <c r="AN5" s="22"/>
      <c r="AO5" s="26"/>
      <c r="AP5" s="8"/>
      <c r="AQ5" s="10"/>
      <c r="AR5" s="23"/>
      <c r="AS5" s="26"/>
      <c r="AT5" s="26"/>
      <c r="AU5" s="23"/>
      <c r="AV5" s="26"/>
      <c r="AW5" s="26"/>
      <c r="AX5" s="26"/>
      <c r="AY5" s="11"/>
      <c r="AZ5" s="8"/>
      <c r="BA5" s="10"/>
      <c r="BB5" s="23"/>
      <c r="BC5" s="26"/>
      <c r="BD5" s="26"/>
      <c r="BE5" s="23"/>
      <c r="BF5" s="26"/>
      <c r="BG5" s="26"/>
      <c r="BH5" s="26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</row>
    <row r="6" spans="1:88" ht="4.5" customHeight="1" thickBot="1">
      <c r="A6" s="27"/>
      <c r="B6" s="28"/>
      <c r="C6" s="29"/>
      <c r="D6" s="28"/>
      <c r="E6" s="28"/>
      <c r="F6" s="28"/>
      <c r="G6" s="28"/>
      <c r="H6" s="28"/>
      <c r="I6" s="28"/>
      <c r="J6" s="28"/>
      <c r="K6" s="28"/>
      <c r="L6" s="30"/>
      <c r="M6" s="30"/>
      <c r="N6" s="27"/>
      <c r="O6" s="28"/>
      <c r="P6" s="29"/>
      <c r="Q6" s="28"/>
      <c r="R6" s="28"/>
      <c r="S6" s="28"/>
      <c r="T6" s="28"/>
      <c r="U6" s="28"/>
      <c r="V6" s="28"/>
      <c r="W6" s="28"/>
      <c r="X6" s="31"/>
      <c r="Y6" s="31"/>
      <c r="Z6" s="32"/>
      <c r="AA6" s="23"/>
      <c r="AB6" s="27"/>
      <c r="AC6" s="28"/>
      <c r="AD6" s="29"/>
      <c r="AE6" s="28"/>
      <c r="AF6" s="28"/>
      <c r="AG6" s="28"/>
      <c r="AH6" s="28"/>
      <c r="AI6" s="28"/>
      <c r="AJ6" s="28"/>
      <c r="AK6" s="28"/>
      <c r="AL6" s="31"/>
      <c r="AM6" s="31"/>
      <c r="AN6" s="32"/>
      <c r="AO6" s="26"/>
      <c r="AP6" s="8"/>
      <c r="AQ6" s="26"/>
      <c r="AR6" s="23"/>
      <c r="AS6" s="26"/>
      <c r="AT6" s="26"/>
      <c r="AU6" s="26"/>
      <c r="AV6" s="26"/>
      <c r="AW6" s="26"/>
      <c r="AX6" s="26"/>
      <c r="AY6" s="11"/>
      <c r="AZ6" s="8"/>
      <c r="BA6" s="26"/>
      <c r="BB6" s="23"/>
      <c r="BC6" s="26"/>
      <c r="BD6" s="26"/>
      <c r="BE6" s="26"/>
      <c r="BF6" s="26"/>
      <c r="BG6" s="26"/>
      <c r="BH6" s="26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</row>
    <row r="7" spans="1:88" ht="7.5" customHeight="1" thickTop="1">
      <c r="A7" s="33" t="s">
        <v>10</v>
      </c>
      <c r="B7" s="34"/>
      <c r="C7" s="34"/>
      <c r="D7" s="34"/>
      <c r="E7" s="34"/>
      <c r="F7" s="34"/>
      <c r="G7" s="33">
        <v>2019</v>
      </c>
      <c r="H7" s="34"/>
      <c r="I7" s="34"/>
      <c r="J7" s="33">
        <v>2020</v>
      </c>
      <c r="K7" s="34"/>
      <c r="L7" s="34"/>
      <c r="M7" s="35"/>
      <c r="N7" s="33" t="s">
        <v>10</v>
      </c>
      <c r="O7" s="34"/>
      <c r="P7" s="34"/>
      <c r="Q7" s="34"/>
      <c r="R7" s="34"/>
      <c r="S7" s="34"/>
      <c r="T7" s="36"/>
      <c r="U7" s="33">
        <v>2022</v>
      </c>
      <c r="V7" s="34"/>
      <c r="W7" s="34"/>
      <c r="X7" s="33">
        <v>2023</v>
      </c>
      <c r="Y7" s="34"/>
      <c r="Z7" s="34"/>
      <c r="AA7" s="8"/>
      <c r="AB7" s="33" t="s">
        <v>10</v>
      </c>
      <c r="AC7" s="34"/>
      <c r="AD7" s="34"/>
      <c r="AE7" s="34"/>
      <c r="AF7" s="34"/>
      <c r="AG7" s="34"/>
      <c r="AH7" s="36"/>
      <c r="AI7" s="33">
        <v>2021</v>
      </c>
      <c r="AJ7" s="34"/>
      <c r="AK7" s="34"/>
      <c r="AL7" s="33">
        <v>2022</v>
      </c>
      <c r="AM7" s="34"/>
      <c r="AN7" s="34"/>
      <c r="AO7" s="11"/>
      <c r="AP7" s="8"/>
      <c r="AQ7" s="8"/>
      <c r="AR7" s="8"/>
      <c r="AS7" s="8"/>
      <c r="AT7" s="11"/>
      <c r="AU7" s="11"/>
      <c r="AV7" s="11"/>
      <c r="AW7" s="11"/>
      <c r="AX7" s="11"/>
      <c r="AY7" s="11"/>
      <c r="AZ7" s="8"/>
      <c r="BA7" s="8"/>
      <c r="BB7" s="8"/>
      <c r="BC7" s="8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</row>
    <row r="8" spans="1:88" ht="14.25" customHeight="1" thickBot="1">
      <c r="A8" s="13"/>
      <c r="B8" s="37"/>
      <c r="C8" s="37"/>
      <c r="D8" s="37"/>
      <c r="E8" s="37"/>
      <c r="F8" s="13"/>
      <c r="G8" s="38"/>
      <c r="H8" s="38"/>
      <c r="I8" s="38"/>
      <c r="J8" s="38"/>
      <c r="K8" s="38"/>
      <c r="L8" s="38"/>
      <c r="M8" s="35"/>
      <c r="N8" s="13"/>
      <c r="O8" s="37"/>
      <c r="P8" s="37"/>
      <c r="Q8" s="37"/>
      <c r="R8" s="37"/>
      <c r="S8" s="13"/>
      <c r="T8" s="35"/>
      <c r="U8" s="38"/>
      <c r="V8" s="38"/>
      <c r="W8" s="38"/>
      <c r="X8" s="38"/>
      <c r="Y8" s="38"/>
      <c r="Z8" s="38"/>
      <c r="AA8" s="39"/>
      <c r="AB8" s="13"/>
      <c r="AC8" s="37"/>
      <c r="AD8" s="37"/>
      <c r="AE8" s="37"/>
      <c r="AF8" s="37"/>
      <c r="AG8" s="13"/>
      <c r="AH8" s="35"/>
      <c r="AI8" s="38"/>
      <c r="AJ8" s="38"/>
      <c r="AK8" s="38"/>
      <c r="AL8" s="38"/>
      <c r="AM8" s="38"/>
      <c r="AN8" s="38"/>
      <c r="AO8" s="40"/>
      <c r="AP8" s="40"/>
      <c r="AQ8" s="10"/>
      <c r="AR8" s="10"/>
      <c r="AS8" s="10"/>
      <c r="AT8" s="10"/>
      <c r="AU8" s="11"/>
      <c r="AV8" s="40"/>
      <c r="AW8" s="40"/>
      <c r="AX8" s="40"/>
      <c r="AY8" s="40"/>
      <c r="AZ8" s="40"/>
      <c r="BA8" s="10"/>
      <c r="BB8" s="10"/>
      <c r="BC8" s="10"/>
      <c r="BD8" s="10"/>
      <c r="BE8" s="41"/>
      <c r="BF8" s="13"/>
      <c r="BG8" s="13"/>
      <c r="BH8" s="13"/>
      <c r="BI8" s="13"/>
      <c r="BJ8" s="11"/>
      <c r="BK8" s="11"/>
      <c r="BL8" s="11"/>
      <c r="BM8" s="11"/>
      <c r="BN8" s="11"/>
      <c r="BO8" s="14"/>
      <c r="BP8" s="13"/>
      <c r="BQ8" s="13"/>
      <c r="BR8" s="13"/>
      <c r="BS8" s="13"/>
      <c r="BT8" s="11"/>
      <c r="BU8" s="11"/>
      <c r="BV8" s="11"/>
      <c r="BW8" s="11"/>
      <c r="BX8" s="14"/>
      <c r="BY8" s="13"/>
      <c r="BZ8" s="13"/>
      <c r="CA8" s="13"/>
      <c r="CB8" s="13"/>
      <c r="CC8" s="11"/>
      <c r="CD8" s="11"/>
      <c r="CE8" s="11"/>
      <c r="CF8" s="11"/>
      <c r="CG8" s="11"/>
      <c r="CH8" s="11"/>
      <c r="CI8" s="11"/>
      <c r="CJ8" s="11"/>
    </row>
    <row r="9" spans="1:88" ht="52.5" customHeight="1" thickTop="1">
      <c r="A9" s="13"/>
      <c r="B9" s="37"/>
      <c r="C9" s="37"/>
      <c r="D9" s="37"/>
      <c r="E9" s="37"/>
      <c r="F9" s="13"/>
      <c r="G9" s="42" t="s">
        <v>11</v>
      </c>
      <c r="H9" s="43" t="s">
        <v>12</v>
      </c>
      <c r="I9" s="44" t="s">
        <v>13</v>
      </c>
      <c r="J9" s="42" t="s">
        <v>11</v>
      </c>
      <c r="K9" s="43" t="s">
        <v>12</v>
      </c>
      <c r="L9" s="44" t="s">
        <v>13</v>
      </c>
      <c r="M9" s="45"/>
      <c r="N9" s="13"/>
      <c r="O9" s="37"/>
      <c r="P9" s="37"/>
      <c r="Q9" s="37"/>
      <c r="R9" s="37"/>
      <c r="S9" s="13"/>
      <c r="T9" s="35"/>
      <c r="U9" s="42" t="s">
        <v>11</v>
      </c>
      <c r="V9" s="43" t="s">
        <v>12</v>
      </c>
      <c r="W9" s="44" t="s">
        <v>13</v>
      </c>
      <c r="X9" s="42" t="s">
        <v>14</v>
      </c>
      <c r="Y9" s="43" t="s">
        <v>12</v>
      </c>
      <c r="Z9" s="44" t="s">
        <v>13</v>
      </c>
      <c r="AA9" s="39"/>
      <c r="AB9" s="13"/>
      <c r="AC9" s="37"/>
      <c r="AD9" s="37"/>
      <c r="AE9" s="37"/>
      <c r="AF9" s="37"/>
      <c r="AG9" s="13"/>
      <c r="AH9" s="35"/>
      <c r="AI9" s="42" t="s">
        <v>11</v>
      </c>
      <c r="AJ9" s="43" t="s">
        <v>12</v>
      </c>
      <c r="AK9" s="44" t="s">
        <v>13</v>
      </c>
      <c r="AL9" s="42" t="s">
        <v>14</v>
      </c>
      <c r="AM9" s="43" t="s">
        <v>12</v>
      </c>
      <c r="AN9" s="44" t="s">
        <v>13</v>
      </c>
      <c r="AO9" s="40"/>
      <c r="AP9" s="40"/>
      <c r="AQ9" s="11"/>
      <c r="AR9" s="11"/>
      <c r="AS9" s="11"/>
      <c r="AT9" s="11"/>
      <c r="AU9" s="11"/>
      <c r="AV9" s="40"/>
      <c r="AW9" s="40"/>
      <c r="AX9" s="40"/>
      <c r="AY9" s="40"/>
      <c r="AZ9" s="40"/>
      <c r="BA9" s="11"/>
      <c r="BB9" s="11"/>
      <c r="BC9" s="11"/>
      <c r="BD9" s="11"/>
      <c r="BE9" s="13"/>
      <c r="BF9" s="13"/>
      <c r="BG9" s="13"/>
      <c r="BH9" s="13"/>
      <c r="BI9" s="13"/>
      <c r="BJ9" s="11"/>
      <c r="BK9" s="11"/>
      <c r="BL9" s="11"/>
      <c r="BM9" s="11"/>
      <c r="BN9" s="11"/>
      <c r="BO9" s="13"/>
      <c r="BP9" s="13"/>
      <c r="BQ9" s="13"/>
      <c r="BR9" s="13"/>
      <c r="BS9" s="13"/>
      <c r="BT9" s="11"/>
      <c r="BU9" s="11"/>
      <c r="BV9" s="11"/>
      <c r="BW9" s="11"/>
      <c r="BX9" s="13"/>
      <c r="BY9" s="13"/>
      <c r="BZ9" s="13"/>
      <c r="CA9" s="13"/>
      <c r="CB9" s="13"/>
      <c r="CC9" s="11"/>
      <c r="CD9" s="11"/>
      <c r="CE9" s="11"/>
      <c r="CF9" s="11"/>
      <c r="CG9" s="11"/>
      <c r="CH9" s="11"/>
      <c r="CI9" s="11"/>
      <c r="CJ9" s="11"/>
    </row>
    <row r="10" spans="1:88" ht="9.75" customHeight="1">
      <c r="A10" s="46"/>
      <c r="B10" s="46"/>
      <c r="C10" s="46"/>
      <c r="D10" s="46"/>
      <c r="E10" s="46"/>
      <c r="F10" s="46"/>
      <c r="G10" s="46"/>
      <c r="H10" s="47"/>
      <c r="I10" s="48"/>
      <c r="J10" s="46"/>
      <c r="K10" s="47"/>
      <c r="L10" s="48"/>
      <c r="M10" s="45"/>
      <c r="N10" s="46"/>
      <c r="O10" s="46"/>
      <c r="P10" s="46"/>
      <c r="Q10" s="46"/>
      <c r="R10" s="46"/>
      <c r="S10" s="46"/>
      <c r="T10" s="49"/>
      <c r="U10" s="46"/>
      <c r="V10" s="47"/>
      <c r="W10" s="48"/>
      <c r="X10" s="46"/>
      <c r="Y10" s="47"/>
      <c r="Z10" s="48"/>
      <c r="AA10" s="39"/>
      <c r="AB10" s="46"/>
      <c r="AC10" s="46"/>
      <c r="AD10" s="46"/>
      <c r="AE10" s="46"/>
      <c r="AF10" s="46"/>
      <c r="AG10" s="46"/>
      <c r="AH10" s="49"/>
      <c r="AI10" s="46"/>
      <c r="AJ10" s="47"/>
      <c r="AK10" s="48"/>
      <c r="AL10" s="46"/>
      <c r="AM10" s="47"/>
      <c r="AN10" s="48"/>
      <c r="AO10" s="8"/>
      <c r="AP10" s="11"/>
      <c r="AQ10" s="11"/>
      <c r="AR10" s="11"/>
      <c r="AS10" s="11"/>
      <c r="AT10" s="11"/>
      <c r="AU10" s="11"/>
      <c r="AV10" s="8"/>
      <c r="AW10" s="8"/>
      <c r="AX10" s="8"/>
      <c r="AY10" s="8"/>
      <c r="AZ10" s="11"/>
      <c r="BA10" s="11"/>
      <c r="BB10" s="11"/>
      <c r="BC10" s="11"/>
      <c r="BD10" s="11"/>
      <c r="BE10" s="8"/>
      <c r="BF10" s="8"/>
      <c r="BG10" s="8"/>
      <c r="BH10" s="8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</row>
    <row r="11" spans="1:88" ht="13.5" customHeight="1">
      <c r="A11" s="50">
        <v>1</v>
      </c>
      <c r="B11" s="46"/>
      <c r="C11" s="46"/>
      <c r="D11" s="46"/>
      <c r="E11" s="51"/>
      <c r="F11" s="51"/>
      <c r="G11" s="51"/>
      <c r="H11" s="51"/>
      <c r="I11" s="51"/>
      <c r="J11" s="51">
        <v>2</v>
      </c>
      <c r="K11" s="51">
        <v>3</v>
      </c>
      <c r="L11" s="51">
        <v>4</v>
      </c>
      <c r="M11" s="52"/>
      <c r="N11" s="50">
        <v>1</v>
      </c>
      <c r="O11" s="46"/>
      <c r="P11" s="46"/>
      <c r="Q11" s="46"/>
      <c r="R11" s="51"/>
      <c r="S11" s="51"/>
      <c r="T11" s="51"/>
      <c r="U11" s="51"/>
      <c r="V11" s="51"/>
      <c r="W11" s="51"/>
      <c r="X11" s="53">
        <v>2</v>
      </c>
      <c r="Y11" s="53">
        <v>3</v>
      </c>
      <c r="Z11" s="53">
        <v>4</v>
      </c>
      <c r="AA11" s="54"/>
      <c r="AB11" s="50">
        <v>1</v>
      </c>
      <c r="AC11" s="46"/>
      <c r="AD11" s="46"/>
      <c r="AE11" s="46"/>
      <c r="AF11" s="51"/>
      <c r="AG11" s="51"/>
      <c r="AH11" s="51"/>
      <c r="AI11" s="51"/>
      <c r="AJ11" s="51"/>
      <c r="AK11" s="51"/>
      <c r="AL11" s="53">
        <v>2</v>
      </c>
      <c r="AM11" s="53">
        <v>3</v>
      </c>
      <c r="AN11" s="53">
        <v>4</v>
      </c>
      <c r="AO11" s="54"/>
      <c r="AP11" s="54"/>
      <c r="AQ11" s="54"/>
      <c r="AR11" s="54"/>
      <c r="AS11" s="54"/>
      <c r="AT11" s="54"/>
      <c r="AU11" s="11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</row>
    <row r="12" spans="1:88" ht="8.25" customHeight="1">
      <c r="A12" s="55"/>
      <c r="B12" s="55"/>
      <c r="C12" s="55"/>
      <c r="D12" s="55"/>
      <c r="E12" s="55"/>
      <c r="F12" s="27"/>
      <c r="G12" s="27"/>
      <c r="H12" s="27"/>
      <c r="I12" s="27"/>
      <c r="J12" s="56"/>
      <c r="K12" s="56"/>
      <c r="L12" s="57"/>
      <c r="M12" s="57"/>
      <c r="N12" s="55"/>
      <c r="O12" s="55"/>
      <c r="P12" s="55"/>
      <c r="Q12" s="55"/>
      <c r="R12" s="55"/>
      <c r="S12" s="27"/>
      <c r="T12" s="27"/>
      <c r="U12" s="27"/>
      <c r="V12" s="27"/>
      <c r="W12" s="27"/>
      <c r="X12" s="58"/>
      <c r="Y12" s="59"/>
      <c r="Z12" s="60"/>
      <c r="AA12" s="61"/>
      <c r="AB12" s="55"/>
      <c r="AC12" s="55"/>
      <c r="AD12" s="55"/>
      <c r="AE12" s="55"/>
      <c r="AF12" s="55"/>
      <c r="AG12" s="27"/>
      <c r="AH12" s="27"/>
      <c r="AI12" s="27"/>
      <c r="AJ12" s="27"/>
      <c r="AK12" s="27"/>
      <c r="AL12" s="58"/>
      <c r="AM12" s="59"/>
      <c r="AN12" s="60"/>
      <c r="AO12" s="8"/>
      <c r="AP12" s="8"/>
      <c r="AQ12" s="61"/>
      <c r="AR12" s="61"/>
      <c r="AS12" s="61"/>
      <c r="AT12" s="11"/>
      <c r="AU12" s="8"/>
      <c r="AV12" s="8"/>
      <c r="AW12" s="8"/>
      <c r="AX12" s="8"/>
      <c r="AY12" s="8"/>
      <c r="AZ12" s="8"/>
      <c r="BA12" s="61"/>
      <c r="BB12" s="61"/>
      <c r="BC12" s="61"/>
      <c r="BD12" s="8"/>
      <c r="BE12" s="8"/>
      <c r="BF12" s="8"/>
      <c r="BG12" s="8"/>
      <c r="BH12" s="8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</row>
    <row r="13" spans="1:88" ht="19.5" customHeight="1">
      <c r="A13" s="62" t="s">
        <v>15</v>
      </c>
      <c r="B13" s="62" t="s">
        <v>16</v>
      </c>
      <c r="C13" s="63"/>
      <c r="D13" s="64"/>
      <c r="E13" s="64"/>
      <c r="F13" s="65"/>
      <c r="G13" s="66">
        <v>42885.560142000002</v>
      </c>
      <c r="H13" s="66">
        <v>36665.174233130005</v>
      </c>
      <c r="I13" s="67">
        <f t="shared" ref="I13:I17" si="0">H13/G13*100</f>
        <v>85.49538378821812</v>
      </c>
      <c r="J13" s="66">
        <f t="shared" ref="J13:K13" si="1">SUM(J14:J17)</f>
        <v>54783.919177000003</v>
      </c>
      <c r="K13" s="66">
        <f t="shared" si="1"/>
        <v>32209.442859859999</v>
      </c>
      <c r="L13" s="67">
        <f t="shared" ref="L13:L17" si="2">K13/J13*100</f>
        <v>58.793608313774172</v>
      </c>
      <c r="M13" s="67"/>
      <c r="N13" s="62" t="s">
        <v>15</v>
      </c>
      <c r="O13" s="62" t="s">
        <v>16</v>
      </c>
      <c r="P13" s="63"/>
      <c r="Q13" s="64"/>
      <c r="R13" s="64"/>
      <c r="S13" s="65"/>
      <c r="T13" s="65"/>
      <c r="U13" s="68">
        <v>53383.877505999997</v>
      </c>
      <c r="V13" s="66">
        <v>36048.909110100001</v>
      </c>
      <c r="W13" s="69" t="s">
        <v>17</v>
      </c>
      <c r="X13" s="66">
        <f t="shared" ref="X13:Y13" si="3">SUM(X14:X17)</f>
        <v>56734.99</v>
      </c>
      <c r="Y13" s="66">
        <f t="shared" si="3"/>
        <v>38861.599999999999</v>
      </c>
      <c r="Z13" s="66">
        <v>68.5</v>
      </c>
      <c r="AA13" s="70"/>
      <c r="AB13" s="62" t="s">
        <v>15</v>
      </c>
      <c r="AC13" s="62" t="s">
        <v>16</v>
      </c>
      <c r="AD13" s="63"/>
      <c r="AE13" s="64"/>
      <c r="AF13" s="64"/>
      <c r="AG13" s="65"/>
      <c r="AH13" s="65"/>
      <c r="AI13" s="66"/>
      <c r="AJ13" s="66"/>
      <c r="AK13" s="69"/>
      <c r="AL13" s="68">
        <f>53383877506/$AB$39</f>
        <v>53383.877505999997</v>
      </c>
      <c r="AM13" s="66">
        <f>36048909110.1/$AB$39</f>
        <v>36048.909110100001</v>
      </c>
      <c r="AN13" s="71" t="s">
        <v>17</v>
      </c>
      <c r="AO13" s="72"/>
      <c r="AP13" s="73">
        <f t="shared" ref="AP13:AP20" si="4">AM13/AL13*100</f>
        <v>67.527708353609839</v>
      </c>
      <c r="AQ13" s="74" t="s">
        <v>18</v>
      </c>
      <c r="AR13" s="37"/>
      <c r="AS13" s="75" t="s">
        <v>19</v>
      </c>
      <c r="AT13" s="37"/>
      <c r="AU13" s="37"/>
      <c r="AV13" s="8"/>
      <c r="AW13" s="8"/>
      <c r="AX13" s="76"/>
      <c r="AY13" s="73"/>
      <c r="AZ13" s="73"/>
      <c r="BA13" s="73"/>
      <c r="BB13" s="73"/>
      <c r="BC13" s="8"/>
      <c r="BD13" s="8"/>
      <c r="BE13" s="8"/>
      <c r="BF13" s="8"/>
      <c r="BG13" s="76"/>
      <c r="BH13" s="73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</row>
    <row r="14" spans="1:88" ht="19.5" customHeight="1">
      <c r="A14" s="29"/>
      <c r="B14" s="64" t="s">
        <v>20</v>
      </c>
      <c r="C14" s="64"/>
      <c r="D14" s="27"/>
      <c r="E14" s="77"/>
      <c r="F14" s="78"/>
      <c r="G14" s="79">
        <v>10381.1</v>
      </c>
      <c r="H14" s="79">
        <v>10009.7035775</v>
      </c>
      <c r="I14" s="59">
        <f t="shared" si="0"/>
        <v>96.422378914565897</v>
      </c>
      <c r="J14" s="79">
        <v>10515</v>
      </c>
      <c r="K14" s="79">
        <v>10065.279783</v>
      </c>
      <c r="L14" s="59">
        <f t="shared" si="2"/>
        <v>95.723060228245359</v>
      </c>
      <c r="M14" s="59"/>
      <c r="N14" s="29"/>
      <c r="O14" s="64" t="s">
        <v>20</v>
      </c>
      <c r="P14" s="64"/>
      <c r="Q14" s="27"/>
      <c r="R14" s="77"/>
      <c r="S14" s="78"/>
      <c r="T14" s="78"/>
      <c r="U14" s="80">
        <v>11110</v>
      </c>
      <c r="V14" s="79">
        <v>11839.664864</v>
      </c>
      <c r="W14" s="81" t="s">
        <v>21</v>
      </c>
      <c r="X14" s="79">
        <v>12825</v>
      </c>
      <c r="Y14" s="79">
        <v>14323.96</v>
      </c>
      <c r="Z14" s="79">
        <v>111.69</v>
      </c>
      <c r="AA14" s="70"/>
      <c r="AB14" s="29"/>
      <c r="AC14" s="64" t="s">
        <v>20</v>
      </c>
      <c r="AD14" s="64"/>
      <c r="AE14" s="27"/>
      <c r="AF14" s="77"/>
      <c r="AG14" s="78"/>
      <c r="AH14" s="78"/>
      <c r="AI14" s="79"/>
      <c r="AJ14" s="79"/>
      <c r="AK14" s="71"/>
      <c r="AL14" s="80">
        <f>11110000000/$AB$39</f>
        <v>11110</v>
      </c>
      <c r="AM14" s="79">
        <f>11839664864/AB39</f>
        <v>11839.664864</v>
      </c>
      <c r="AN14" s="82" t="s">
        <v>21</v>
      </c>
      <c r="AO14" s="83"/>
      <c r="AP14" s="73">
        <f t="shared" si="4"/>
        <v>106.56764054005401</v>
      </c>
      <c r="AQ14" s="73"/>
      <c r="AR14" s="73"/>
      <c r="AS14" s="11"/>
      <c r="AT14" s="8"/>
      <c r="AU14" s="8"/>
      <c r="AV14" s="8"/>
      <c r="AW14" s="8"/>
      <c r="AX14" s="76"/>
      <c r="AY14" s="84"/>
      <c r="AZ14" s="84"/>
      <c r="BA14" s="73"/>
      <c r="BB14" s="73"/>
      <c r="BC14" s="8"/>
      <c r="BD14" s="8"/>
      <c r="BE14" s="8"/>
      <c r="BF14" s="8"/>
      <c r="BG14" s="76"/>
      <c r="BH14" s="84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</row>
    <row r="15" spans="1:88" ht="19.5" customHeight="1">
      <c r="A15" s="85"/>
      <c r="B15" s="64" t="s">
        <v>22</v>
      </c>
      <c r="C15" s="63"/>
      <c r="D15" s="64"/>
      <c r="E15" s="64"/>
      <c r="F15" s="65"/>
      <c r="G15" s="79">
        <v>10222.021000000001</v>
      </c>
      <c r="H15" s="79">
        <v>4390.1955390000003</v>
      </c>
      <c r="I15" s="59">
        <f t="shared" si="0"/>
        <v>42.948410485558583</v>
      </c>
      <c r="J15" s="79">
        <v>20233.661275999999</v>
      </c>
      <c r="K15" s="79">
        <v>6635.6648210000003</v>
      </c>
      <c r="L15" s="59">
        <f t="shared" si="2"/>
        <v>32.795175971789362</v>
      </c>
      <c r="M15" s="59"/>
      <c r="N15" s="85"/>
      <c r="O15" s="64" t="s">
        <v>22</v>
      </c>
      <c r="P15" s="63"/>
      <c r="Q15" s="64"/>
      <c r="R15" s="64"/>
      <c r="S15" s="65"/>
      <c r="T15" s="65"/>
      <c r="U15" s="59">
        <v>20525.367276000001</v>
      </c>
      <c r="V15" s="80">
        <v>8415.9067489999998</v>
      </c>
      <c r="W15" s="81" t="s">
        <v>23</v>
      </c>
      <c r="X15" s="79">
        <v>15482.77</v>
      </c>
      <c r="Y15" s="79">
        <v>3115.17</v>
      </c>
      <c r="Z15" s="79">
        <v>20.12</v>
      </c>
      <c r="AA15" s="70"/>
      <c r="AB15" s="85"/>
      <c r="AC15" s="64" t="s">
        <v>22</v>
      </c>
      <c r="AD15" s="63"/>
      <c r="AE15" s="64"/>
      <c r="AF15" s="64"/>
      <c r="AG15" s="65"/>
      <c r="AH15" s="65"/>
      <c r="AI15" s="79"/>
      <c r="AJ15" s="79"/>
      <c r="AK15" s="71"/>
      <c r="AL15" s="59">
        <f>20525367276/AB39</f>
        <v>20525.367276000001</v>
      </c>
      <c r="AM15" s="86">
        <f>8415906749/AB39</f>
        <v>8415.9067489999998</v>
      </c>
      <c r="AN15" s="82" t="s">
        <v>23</v>
      </c>
      <c r="AO15" s="82"/>
      <c r="AP15" s="73">
        <f t="shared" si="4"/>
        <v>41.002466050098853</v>
      </c>
      <c r="AQ15" s="73"/>
      <c r="AR15" s="73"/>
      <c r="AS15" s="11"/>
      <c r="AT15" s="8"/>
      <c r="AU15" s="8"/>
      <c r="AV15" s="8"/>
      <c r="AW15" s="8"/>
      <c r="AX15" s="76"/>
      <c r="AY15" s="73"/>
      <c r="AZ15" s="73"/>
      <c r="BA15" s="73"/>
      <c r="BB15" s="73"/>
      <c r="BC15" s="8"/>
      <c r="BD15" s="8"/>
      <c r="BE15" s="8"/>
      <c r="BF15" s="8"/>
      <c r="BG15" s="76"/>
      <c r="BH15" s="73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</row>
    <row r="16" spans="1:88" ht="26.25" customHeight="1">
      <c r="A16" s="85"/>
      <c r="B16" s="64" t="s">
        <v>24</v>
      </c>
      <c r="C16" s="64"/>
      <c r="D16" s="27"/>
      <c r="E16" s="64"/>
      <c r="F16" s="65"/>
      <c r="G16" s="79">
        <v>6659.4991419999997</v>
      </c>
      <c r="H16" s="79">
        <v>6673.2769539999999</v>
      </c>
      <c r="I16" s="59">
        <f t="shared" si="0"/>
        <v>100.20688961296062</v>
      </c>
      <c r="J16" s="79">
        <v>7242.6328030000004</v>
      </c>
      <c r="K16" s="79">
        <v>7242.6328030000004</v>
      </c>
      <c r="L16" s="59">
        <f t="shared" si="2"/>
        <v>100</v>
      </c>
      <c r="M16" s="59"/>
      <c r="N16" s="85"/>
      <c r="O16" s="87" t="s">
        <v>25</v>
      </c>
      <c r="P16" s="13"/>
      <c r="Q16" s="13"/>
      <c r="R16" s="13"/>
      <c r="S16" s="13"/>
      <c r="T16" s="13"/>
      <c r="U16" s="80">
        <v>8972.9381630000007</v>
      </c>
      <c r="V16" s="79">
        <v>8984.1326349999999</v>
      </c>
      <c r="W16" s="71" t="s">
        <v>26</v>
      </c>
      <c r="X16" s="79">
        <v>9986.51</v>
      </c>
      <c r="Y16" s="79">
        <v>10042.66</v>
      </c>
      <c r="Z16" s="79">
        <v>100.56</v>
      </c>
      <c r="AA16" s="70"/>
      <c r="AB16" s="85"/>
      <c r="AC16" s="87" t="s">
        <v>25</v>
      </c>
      <c r="AD16" s="13"/>
      <c r="AE16" s="13"/>
      <c r="AF16" s="13"/>
      <c r="AG16" s="13"/>
      <c r="AH16" s="13"/>
      <c r="AI16" s="79"/>
      <c r="AJ16" s="79"/>
      <c r="AK16" s="71"/>
      <c r="AL16" s="80">
        <f>8972938163/AB39</f>
        <v>8972.9381630000007</v>
      </c>
      <c r="AM16" s="79">
        <f>8984132635/AB39</f>
        <v>8984.1326349999999</v>
      </c>
      <c r="AN16" s="88" t="s">
        <v>26</v>
      </c>
      <c r="AO16" s="73"/>
      <c r="AP16" s="73">
        <f t="shared" si="4"/>
        <v>100.12475815386937</v>
      </c>
      <c r="AQ16" s="73"/>
      <c r="AR16" s="73"/>
      <c r="AS16" s="11"/>
      <c r="AT16" s="8"/>
      <c r="AU16" s="8"/>
      <c r="AV16" s="8"/>
      <c r="AW16" s="8"/>
      <c r="AX16" s="76"/>
      <c r="AY16" s="84"/>
      <c r="AZ16" s="84"/>
      <c r="BA16" s="84"/>
      <c r="BB16" s="73"/>
      <c r="BC16" s="8"/>
      <c r="BD16" s="8"/>
      <c r="BE16" s="8"/>
      <c r="BF16" s="8"/>
      <c r="BG16" s="76"/>
      <c r="BH16" s="84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</row>
    <row r="17" spans="1:88" ht="19.5" customHeight="1">
      <c r="A17" s="62"/>
      <c r="B17" s="64" t="s">
        <v>27</v>
      </c>
      <c r="C17" s="62"/>
      <c r="D17" s="89"/>
      <c r="E17" s="90"/>
      <c r="F17" s="91"/>
      <c r="G17" s="79">
        <v>15622.94</v>
      </c>
      <c r="H17" s="79">
        <v>15591.998162630001</v>
      </c>
      <c r="I17" s="59">
        <f t="shared" si="0"/>
        <v>99.8019461294097</v>
      </c>
      <c r="J17" s="79">
        <v>16792.625098</v>
      </c>
      <c r="K17" s="79">
        <v>8265.86545286</v>
      </c>
      <c r="L17" s="59">
        <f t="shared" si="2"/>
        <v>49.223188183034374</v>
      </c>
      <c r="M17" s="59"/>
      <c r="N17" s="62"/>
      <c r="O17" s="64" t="s">
        <v>27</v>
      </c>
      <c r="P17" s="62"/>
      <c r="Q17" s="89"/>
      <c r="R17" s="90"/>
      <c r="S17" s="91"/>
      <c r="T17" s="91"/>
      <c r="U17" s="92">
        <v>12775.572066999999</v>
      </c>
      <c r="V17" s="92">
        <v>6809.2048619999996</v>
      </c>
      <c r="W17" s="71" t="s">
        <v>28</v>
      </c>
      <c r="X17" s="79">
        <v>18440.71</v>
      </c>
      <c r="Y17" s="79">
        <v>11379.81</v>
      </c>
      <c r="Z17" s="79">
        <v>61.71</v>
      </c>
      <c r="AA17" s="70"/>
      <c r="AB17" s="62"/>
      <c r="AC17" s="64" t="s">
        <v>27</v>
      </c>
      <c r="AD17" s="62"/>
      <c r="AE17" s="89"/>
      <c r="AF17" s="90"/>
      <c r="AG17" s="91"/>
      <c r="AH17" s="91"/>
      <c r="AI17" s="93"/>
      <c r="AJ17" s="93"/>
      <c r="AK17" s="71"/>
      <c r="AL17" s="94">
        <f>12775572067/AB39</f>
        <v>12775.572066999999</v>
      </c>
      <c r="AM17" s="94">
        <f>6809204862/AB39</f>
        <v>6809.2048619999996</v>
      </c>
      <c r="AN17" s="88" t="s">
        <v>28</v>
      </c>
      <c r="AO17" s="11"/>
      <c r="AP17" s="73">
        <f t="shared" si="4"/>
        <v>53.298629809216514</v>
      </c>
      <c r="AQ17" s="11"/>
      <c r="AR17" s="11"/>
      <c r="AS17" s="11"/>
      <c r="AT17" s="8"/>
      <c r="AU17" s="8"/>
      <c r="AV17" s="8"/>
      <c r="AW17" s="8"/>
      <c r="AX17" s="11"/>
      <c r="AY17" s="73"/>
      <c r="AZ17" s="73"/>
      <c r="BA17" s="73"/>
      <c r="BB17" s="11"/>
      <c r="BC17" s="8"/>
      <c r="BD17" s="8"/>
      <c r="BE17" s="8"/>
      <c r="BF17" s="8"/>
      <c r="BG17" s="11"/>
      <c r="BH17" s="73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</row>
    <row r="18" spans="1:88" ht="16.5" customHeight="1">
      <c r="A18" s="62"/>
      <c r="B18" s="62"/>
      <c r="C18" s="62"/>
      <c r="D18" s="89"/>
      <c r="E18" s="90"/>
      <c r="F18" s="91"/>
      <c r="G18" s="79"/>
      <c r="H18" s="79"/>
      <c r="I18" s="59"/>
      <c r="J18" s="79"/>
      <c r="K18" s="79"/>
      <c r="L18" s="8"/>
      <c r="M18" s="59"/>
      <c r="N18" s="62"/>
      <c r="O18" s="62"/>
      <c r="P18" s="62"/>
      <c r="Q18" s="89"/>
      <c r="R18" s="90"/>
      <c r="S18" s="91"/>
      <c r="T18" s="91"/>
      <c r="U18" s="79"/>
      <c r="V18" s="95"/>
      <c r="W18" s="71"/>
      <c r="X18" s="96"/>
      <c r="Y18" s="97"/>
      <c r="Z18" s="98"/>
      <c r="AA18" s="70"/>
      <c r="AB18" s="62"/>
      <c r="AC18" s="62"/>
      <c r="AD18" s="62"/>
      <c r="AE18" s="89"/>
      <c r="AF18" s="90"/>
      <c r="AG18" s="91"/>
      <c r="AH18" s="91"/>
      <c r="AI18" s="79"/>
      <c r="AJ18" s="79"/>
      <c r="AK18" s="71"/>
      <c r="AL18" s="96"/>
      <c r="AM18" s="97"/>
      <c r="AN18" s="71"/>
      <c r="AO18" s="11"/>
      <c r="AP18" s="73" t="e">
        <f t="shared" si="4"/>
        <v>#DIV/0!</v>
      </c>
      <c r="AQ18" s="11"/>
      <c r="AR18" s="11"/>
      <c r="AS18" s="11"/>
      <c r="AT18" s="8"/>
      <c r="AU18" s="8"/>
      <c r="AV18" s="8"/>
      <c r="AW18" s="8"/>
      <c r="AX18" s="11"/>
      <c r="AY18" s="73"/>
      <c r="AZ18" s="73"/>
      <c r="BA18" s="73"/>
      <c r="BB18" s="11"/>
      <c r="BC18" s="8"/>
      <c r="BD18" s="8"/>
      <c r="BE18" s="8"/>
      <c r="BF18" s="8"/>
      <c r="BG18" s="11"/>
      <c r="BH18" s="73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</row>
    <row r="19" spans="1:88" ht="19.5" customHeight="1">
      <c r="A19" s="62" t="s">
        <v>29</v>
      </c>
      <c r="B19" s="62" t="s">
        <v>30</v>
      </c>
      <c r="C19" s="62"/>
      <c r="D19" s="89"/>
      <c r="E19" s="90"/>
      <c r="F19" s="91"/>
      <c r="G19" s="66">
        <v>595456.943676</v>
      </c>
      <c r="H19" s="66">
        <v>574915.156617</v>
      </c>
      <c r="I19" s="67">
        <f t="shared" ref="I19:I20" si="5">H19/G19*100</f>
        <v>96.550248128405869</v>
      </c>
      <c r="J19" s="66" t="e">
        <f t="shared" ref="J19:K19" si="6">J20+J27+J30</f>
        <v>#REF!</v>
      </c>
      <c r="K19" s="66" t="e">
        <f t="shared" si="6"/>
        <v>#REF!</v>
      </c>
      <c r="L19" s="67" t="e">
        <f t="shared" ref="L19:L20" si="7">K19/J19*100</f>
        <v>#REF!</v>
      </c>
      <c r="M19" s="67"/>
      <c r="N19" s="62" t="s">
        <v>29</v>
      </c>
      <c r="O19" s="99" t="s">
        <v>31</v>
      </c>
      <c r="P19" s="62"/>
      <c r="Q19" s="89"/>
      <c r="R19" s="90"/>
      <c r="S19" s="91"/>
      <c r="T19" s="91"/>
      <c r="U19" s="66">
        <v>573196.41022800002</v>
      </c>
      <c r="V19" s="66">
        <v>565414.88755300001</v>
      </c>
      <c r="W19" s="69" t="s">
        <v>32</v>
      </c>
      <c r="X19" s="66">
        <f t="shared" ref="X19:Y19" si="8">SUM(X20:X21)</f>
        <v>588990.5</v>
      </c>
      <c r="Y19" s="66">
        <f t="shared" si="8"/>
        <v>580803.75</v>
      </c>
      <c r="Z19" s="100">
        <f>Y19/X19*100</f>
        <v>98.610037003992417</v>
      </c>
      <c r="AA19" s="70"/>
      <c r="AB19" s="62" t="s">
        <v>29</v>
      </c>
      <c r="AC19" s="62" t="s">
        <v>33</v>
      </c>
      <c r="AD19" s="62"/>
      <c r="AE19" s="89"/>
      <c r="AF19" s="90"/>
      <c r="AG19" s="91"/>
      <c r="AH19" s="91"/>
      <c r="AI19" s="66"/>
      <c r="AJ19" s="66"/>
      <c r="AK19" s="69"/>
      <c r="AL19" s="66">
        <f>573196410228/AB39</f>
        <v>573196.41022800002</v>
      </c>
      <c r="AM19" s="66">
        <f>565414887553/AB39</f>
        <v>565414.88755300001</v>
      </c>
      <c r="AN19" s="88" t="s">
        <v>32</v>
      </c>
      <c r="AO19" s="11"/>
      <c r="AP19" s="73">
        <f t="shared" si="4"/>
        <v>98.642433459779568</v>
      </c>
      <c r="AQ19" s="11"/>
      <c r="AR19" s="11"/>
      <c r="AS19" s="11"/>
      <c r="AT19" s="8"/>
      <c r="AU19" s="8"/>
      <c r="AV19" s="8"/>
      <c r="AW19" s="8"/>
      <c r="AX19" s="11"/>
      <c r="AY19" s="73"/>
      <c r="AZ19" s="73"/>
      <c r="BA19" s="73"/>
      <c r="BB19" s="11"/>
      <c r="BC19" s="8"/>
      <c r="BD19" s="8"/>
      <c r="BE19" s="8"/>
      <c r="BF19" s="8"/>
      <c r="BG19" s="11"/>
      <c r="BH19" s="73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</row>
    <row r="20" spans="1:88" ht="19.5" customHeight="1">
      <c r="A20" s="64"/>
      <c r="B20" s="62" t="s">
        <v>34</v>
      </c>
      <c r="C20" s="64"/>
      <c r="D20" s="27"/>
      <c r="E20" s="77"/>
      <c r="F20" s="78"/>
      <c r="G20" s="66">
        <v>544751.97600000002</v>
      </c>
      <c r="H20" s="66">
        <v>524767.42874200002</v>
      </c>
      <c r="I20" s="67">
        <f t="shared" si="5"/>
        <v>96.331441070715812</v>
      </c>
      <c r="J20" s="66">
        <f t="shared" ref="J20:K20" si="9">SUM(J22:J25)</f>
        <v>512231.40006399993</v>
      </c>
      <c r="K20" s="66">
        <f t="shared" si="9"/>
        <v>487508.16161900002</v>
      </c>
      <c r="L20" s="67">
        <f t="shared" si="7"/>
        <v>95.173423877975665</v>
      </c>
      <c r="M20" s="67"/>
      <c r="N20" s="64"/>
      <c r="O20" s="101" t="s">
        <v>35</v>
      </c>
      <c r="P20" s="62"/>
      <c r="Q20" s="89"/>
      <c r="R20" s="90"/>
      <c r="S20" s="91"/>
      <c r="T20" s="91"/>
      <c r="U20" s="77">
        <v>536726.65300000005</v>
      </c>
      <c r="V20" s="57">
        <v>530083.29277399997</v>
      </c>
      <c r="W20" s="71" t="s">
        <v>36</v>
      </c>
      <c r="X20" s="77">
        <v>552476.54</v>
      </c>
      <c r="Y20" s="77">
        <v>553174.28</v>
      </c>
      <c r="Z20" s="77">
        <v>100.13</v>
      </c>
      <c r="AA20" s="70"/>
      <c r="AB20" s="64"/>
      <c r="AC20" s="64" t="s">
        <v>37</v>
      </c>
      <c r="AD20" s="62"/>
      <c r="AE20" s="89"/>
      <c r="AF20" s="90"/>
      <c r="AG20" s="91"/>
      <c r="AH20" s="91"/>
      <c r="AI20" s="78"/>
      <c r="AJ20" s="78"/>
      <c r="AK20" s="71"/>
      <c r="AL20" s="79">
        <f>536726653000/AB39</f>
        <v>536726.65300000005</v>
      </c>
      <c r="AM20" s="59">
        <f>530083292774/AB39</f>
        <v>530083.29277399997</v>
      </c>
      <c r="AN20" s="88" t="s">
        <v>36</v>
      </c>
      <c r="AO20" s="81"/>
      <c r="AP20" s="73">
        <f t="shared" si="4"/>
        <v>98.762245141196658</v>
      </c>
      <c r="AQ20" s="81"/>
      <c r="AR20" s="81"/>
      <c r="AS20" s="11"/>
      <c r="AT20" s="8"/>
      <c r="AU20" s="8"/>
      <c r="AV20" s="8"/>
      <c r="AW20" s="8"/>
      <c r="AX20" s="102"/>
      <c r="AY20" s="84"/>
      <c r="AZ20" s="84"/>
      <c r="BA20" s="84"/>
      <c r="BB20" s="81"/>
      <c r="BC20" s="8"/>
      <c r="BD20" s="8"/>
      <c r="BE20" s="8"/>
      <c r="BF20" s="8"/>
      <c r="BG20" s="102"/>
      <c r="BH20" s="84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88" ht="19.5" customHeight="1">
      <c r="A21" s="29"/>
      <c r="B21" s="62" t="s">
        <v>38</v>
      </c>
      <c r="C21" s="63"/>
      <c r="D21" s="64"/>
      <c r="E21" s="64"/>
      <c r="F21" s="65"/>
      <c r="G21" s="66"/>
      <c r="H21" s="66"/>
      <c r="I21" s="67"/>
      <c r="J21" s="66"/>
      <c r="K21" s="66"/>
      <c r="L21" s="8"/>
      <c r="M21" s="67"/>
      <c r="N21" s="29"/>
      <c r="O21" s="101" t="s">
        <v>39</v>
      </c>
      <c r="P21" s="62"/>
      <c r="Q21" s="89"/>
      <c r="R21" s="90"/>
      <c r="S21" s="91"/>
      <c r="T21" s="91"/>
      <c r="U21" s="79">
        <v>488268.60200000001</v>
      </c>
      <c r="V21" s="59">
        <v>481625.24177399999</v>
      </c>
      <c r="W21" s="71" t="s">
        <v>32</v>
      </c>
      <c r="X21" s="77">
        <v>36513.96</v>
      </c>
      <c r="Y21" s="77">
        <v>27629.47</v>
      </c>
      <c r="Z21" s="77">
        <v>75.67</v>
      </c>
      <c r="AA21" s="70"/>
      <c r="AB21" s="29"/>
      <c r="AC21" s="64" t="s">
        <v>40</v>
      </c>
      <c r="AD21" s="62"/>
      <c r="AE21" s="89"/>
      <c r="AF21" s="90"/>
      <c r="AG21" s="91"/>
      <c r="AH21" s="91"/>
      <c r="AI21" s="79"/>
      <c r="AJ21" s="79"/>
      <c r="AK21" s="71"/>
      <c r="AL21" s="79">
        <f>488268602000/AB39</f>
        <v>488268.60200000001</v>
      </c>
      <c r="AM21" s="59">
        <f>481625241774/AB39</f>
        <v>481625.24177399999</v>
      </c>
      <c r="AN21" s="88" t="s">
        <v>32</v>
      </c>
      <c r="AO21" s="11"/>
      <c r="AP21" s="73" t="e">
        <f>#REF!/#REF!*100</f>
        <v>#REF!</v>
      </c>
      <c r="AQ21" s="11"/>
      <c r="AR21" s="11"/>
      <c r="AS21" s="11"/>
      <c r="AT21" s="8"/>
      <c r="AU21" s="8"/>
      <c r="AV21" s="8"/>
      <c r="AW21" s="8"/>
      <c r="AX21" s="76"/>
      <c r="AY21" s="11"/>
      <c r="AZ21" s="11"/>
      <c r="BA21" s="11"/>
      <c r="BB21" s="11"/>
      <c r="BC21" s="8"/>
      <c r="BD21" s="8"/>
      <c r="BE21" s="8"/>
      <c r="BF21" s="8"/>
      <c r="BG21" s="76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</row>
    <row r="22" spans="1:88" ht="19.5" customHeight="1">
      <c r="A22" s="62"/>
      <c r="B22" s="64" t="s">
        <v>41</v>
      </c>
      <c r="C22" s="62"/>
      <c r="D22" s="89"/>
      <c r="E22" s="90"/>
      <c r="F22" s="91"/>
      <c r="G22" s="79">
        <v>10327.120000000001</v>
      </c>
      <c r="H22" s="79">
        <v>7981.1504779999996</v>
      </c>
      <c r="I22" s="59">
        <f t="shared" ref="I22:I25" si="10">H22/G22*100</f>
        <v>77.283409876131955</v>
      </c>
      <c r="J22" s="79">
        <v>13601.061274</v>
      </c>
      <c r="K22" s="79">
        <v>10019.494441999999</v>
      </c>
      <c r="L22" s="59">
        <f t="shared" ref="L22:L25" si="11">K22/J22*100</f>
        <v>73.66700465612503</v>
      </c>
      <c r="M22" s="59"/>
      <c r="N22" s="62"/>
      <c r="O22" s="101" t="s">
        <v>42</v>
      </c>
      <c r="P22" s="62"/>
      <c r="Q22" s="89"/>
      <c r="R22" s="90"/>
      <c r="S22" s="91"/>
      <c r="T22" s="91"/>
      <c r="U22" s="95"/>
      <c r="V22" s="95"/>
      <c r="W22" s="97"/>
      <c r="X22" s="79"/>
      <c r="Y22" s="97"/>
      <c r="AA22" s="70"/>
      <c r="AB22" s="62"/>
      <c r="AC22" s="64" t="s">
        <v>43</v>
      </c>
      <c r="AD22" s="62"/>
      <c r="AE22" s="89"/>
      <c r="AF22" s="90"/>
      <c r="AG22" s="91"/>
      <c r="AH22" s="91"/>
      <c r="AI22" s="79"/>
      <c r="AJ22" s="79"/>
      <c r="AK22" s="71"/>
      <c r="AL22" s="97">
        <f>8914775000/AB39</f>
        <v>8914.7749999999996</v>
      </c>
      <c r="AM22" s="59">
        <f>8914775000/AB39</f>
        <v>8914.7749999999996</v>
      </c>
      <c r="AN22" s="88" t="s">
        <v>44</v>
      </c>
      <c r="AO22" s="11"/>
      <c r="AP22" s="73">
        <f t="shared" ref="AP22:AP24" si="12">AM21/AL21*100</f>
        <v>98.639404582070583</v>
      </c>
      <c r="AQ22" s="11"/>
      <c r="AR22" s="11"/>
      <c r="AS22" s="11"/>
      <c r="AT22" s="8"/>
      <c r="AU22" s="8"/>
      <c r="AV22" s="8"/>
      <c r="AW22" s="8"/>
      <c r="AX22" s="11"/>
      <c r="AY22" s="73"/>
      <c r="AZ22" s="73"/>
      <c r="BA22" s="73"/>
      <c r="BB22" s="11"/>
      <c r="BC22" s="8"/>
      <c r="BD22" s="8"/>
      <c r="BE22" s="8"/>
      <c r="BF22" s="8"/>
      <c r="BG22" s="11"/>
      <c r="BH22" s="73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</row>
    <row r="23" spans="1:88" ht="19.5" customHeight="1">
      <c r="A23" s="62"/>
      <c r="B23" s="64" t="s">
        <v>45</v>
      </c>
      <c r="C23" s="62"/>
      <c r="D23" s="89"/>
      <c r="E23" s="90"/>
      <c r="F23" s="91"/>
      <c r="G23" s="79">
        <v>2403.402</v>
      </c>
      <c r="H23" s="79">
        <v>1747.9218109999999</v>
      </c>
      <c r="I23" s="59">
        <f t="shared" si="10"/>
        <v>72.72698495715656</v>
      </c>
      <c r="J23" s="79">
        <v>3004.07879</v>
      </c>
      <c r="K23" s="79">
        <v>1948.463675</v>
      </c>
      <c r="L23" s="59">
        <f t="shared" si="11"/>
        <v>64.860604904440606</v>
      </c>
      <c r="M23" s="59"/>
      <c r="N23" s="62"/>
      <c r="O23" s="99" t="s">
        <v>46</v>
      </c>
      <c r="P23" s="62"/>
      <c r="Q23" s="89"/>
      <c r="R23" s="90"/>
      <c r="S23" s="91"/>
      <c r="T23" s="78"/>
      <c r="U23" s="66">
        <v>36469.757228000002</v>
      </c>
      <c r="V23" s="66">
        <v>35331.594778999999</v>
      </c>
      <c r="W23" s="69" t="s">
        <v>47</v>
      </c>
      <c r="X23" s="66">
        <f t="shared" ref="X23:Y23" si="13">SUM(X24:X25)</f>
        <v>11017.130000000001</v>
      </c>
      <c r="Y23" s="66">
        <f t="shared" si="13"/>
        <v>6163.72</v>
      </c>
      <c r="Z23" s="100">
        <f>Y23/X23*100</f>
        <v>55.946693921193628</v>
      </c>
      <c r="AA23" s="70"/>
      <c r="AB23" s="62"/>
      <c r="AC23" s="64" t="s">
        <v>48</v>
      </c>
      <c r="AD23" s="62"/>
      <c r="AE23" s="11"/>
      <c r="AF23" s="90"/>
      <c r="AG23" s="89"/>
      <c r="AH23" s="91"/>
      <c r="AI23" s="79"/>
      <c r="AJ23" s="79"/>
      <c r="AK23" s="71"/>
      <c r="AL23" s="79">
        <f>39543276000/AB39</f>
        <v>39543.275999999998</v>
      </c>
      <c r="AM23" s="97">
        <f>39543276000/AB39</f>
        <v>39543.275999999998</v>
      </c>
      <c r="AN23" s="88" t="s">
        <v>44</v>
      </c>
      <c r="AO23" s="11"/>
      <c r="AP23" s="73">
        <f t="shared" si="12"/>
        <v>100</v>
      </c>
      <c r="AQ23" s="11"/>
      <c r="AR23" s="11"/>
      <c r="AS23" s="11"/>
      <c r="AT23" s="8"/>
      <c r="AU23" s="8"/>
      <c r="AV23" s="8"/>
      <c r="AW23" s="8"/>
      <c r="AX23" s="11"/>
      <c r="AY23" s="73"/>
      <c r="AZ23" s="73"/>
      <c r="BA23" s="73"/>
      <c r="BB23" s="11"/>
      <c r="BC23" s="8"/>
      <c r="BD23" s="8"/>
      <c r="BE23" s="8"/>
      <c r="BF23" s="8"/>
      <c r="BG23" s="11"/>
      <c r="BH23" s="73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</row>
    <row r="24" spans="1:88" ht="19.5" customHeight="1">
      <c r="A24" s="62"/>
      <c r="B24" s="64" t="s">
        <v>49</v>
      </c>
      <c r="C24" s="62"/>
      <c r="D24" s="89"/>
      <c r="E24" s="90"/>
      <c r="F24" s="91"/>
      <c r="G24" s="79">
        <v>429494.36800000002</v>
      </c>
      <c r="H24" s="79">
        <v>426533.26400000002</v>
      </c>
      <c r="I24" s="59">
        <f t="shared" si="10"/>
        <v>99.310560458851</v>
      </c>
      <c r="J24" s="79">
        <v>391516.78399999999</v>
      </c>
      <c r="K24" s="79">
        <v>389252.49800000002</v>
      </c>
      <c r="L24" s="59">
        <f t="shared" si="11"/>
        <v>99.421663108062319</v>
      </c>
      <c r="M24" s="59"/>
      <c r="N24" s="99" t="s">
        <v>50</v>
      </c>
      <c r="O24" s="64" t="s">
        <v>51</v>
      </c>
      <c r="P24" s="63"/>
      <c r="Q24" s="64"/>
      <c r="R24" s="64"/>
      <c r="S24" s="65"/>
      <c r="T24" s="65"/>
      <c r="U24" s="79">
        <v>2500</v>
      </c>
      <c r="V24" s="95">
        <v>1479</v>
      </c>
      <c r="W24" s="71">
        <v>59.160000000000004</v>
      </c>
      <c r="X24" s="79">
        <v>6000</v>
      </c>
      <c r="Y24" s="79">
        <v>1272</v>
      </c>
      <c r="Z24" s="79">
        <v>21.2</v>
      </c>
      <c r="AA24" s="70"/>
      <c r="AB24" s="62"/>
      <c r="AC24" s="64" t="s">
        <v>52</v>
      </c>
      <c r="AD24" s="62"/>
      <c r="AE24" s="89"/>
      <c r="AF24" s="90"/>
      <c r="AG24" s="91"/>
      <c r="AH24" s="91"/>
      <c r="AI24" s="79"/>
      <c r="AJ24" s="79"/>
      <c r="AK24" s="71"/>
      <c r="AO24" s="11"/>
      <c r="AP24" s="73">
        <f t="shared" si="12"/>
        <v>100</v>
      </c>
      <c r="AQ24" s="11"/>
      <c r="AR24" s="11"/>
      <c r="AS24" s="11"/>
      <c r="AT24" s="8"/>
      <c r="AU24" s="8"/>
      <c r="AV24" s="8"/>
      <c r="AW24" s="8"/>
      <c r="AX24" s="11"/>
      <c r="AY24" s="73"/>
      <c r="AZ24" s="73"/>
      <c r="BA24" s="73"/>
      <c r="BB24" s="11"/>
      <c r="BC24" s="8"/>
      <c r="BD24" s="8"/>
      <c r="BE24" s="8"/>
      <c r="BF24" s="8"/>
      <c r="BG24" s="11"/>
      <c r="BH24" s="73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</row>
    <row r="25" spans="1:88" ht="19.5" customHeight="1">
      <c r="A25" s="62"/>
      <c r="B25" s="64" t="s">
        <v>48</v>
      </c>
      <c r="C25" s="62"/>
      <c r="D25" s="89"/>
      <c r="E25" s="90"/>
      <c r="F25" s="91"/>
      <c r="G25" s="79">
        <v>102527.086</v>
      </c>
      <c r="H25" s="79">
        <v>88505.092453000005</v>
      </c>
      <c r="I25" s="59">
        <f t="shared" si="10"/>
        <v>86.323620328973377</v>
      </c>
      <c r="J25" s="79">
        <v>104109.476</v>
      </c>
      <c r="K25" s="79">
        <v>86287.705501999997</v>
      </c>
      <c r="L25" s="59">
        <f t="shared" si="11"/>
        <v>82.881701855842593</v>
      </c>
      <c r="M25" s="59"/>
      <c r="N25" s="29"/>
      <c r="O25" s="103" t="s">
        <v>53</v>
      </c>
      <c r="P25" s="64"/>
      <c r="Q25" s="27"/>
      <c r="R25" s="64"/>
      <c r="S25" s="65"/>
      <c r="T25" s="65"/>
      <c r="U25" s="79" t="s">
        <v>54</v>
      </c>
      <c r="V25" s="79" t="s">
        <v>54</v>
      </c>
      <c r="W25" s="79" t="s">
        <v>54</v>
      </c>
      <c r="X25" s="79">
        <v>5017.13</v>
      </c>
      <c r="Y25" s="79">
        <v>4891.72</v>
      </c>
      <c r="Z25" s="79">
        <v>97.5</v>
      </c>
      <c r="AA25" s="70"/>
      <c r="AB25" s="62"/>
      <c r="AC25" s="62" t="s">
        <v>55</v>
      </c>
      <c r="AD25" s="62"/>
      <c r="AE25" s="89"/>
      <c r="AF25" s="90"/>
      <c r="AG25" s="91"/>
      <c r="AH25" s="78"/>
      <c r="AI25" s="66"/>
      <c r="AJ25" s="66"/>
      <c r="AK25" s="69"/>
      <c r="AL25" s="66">
        <f>36469757228/AB39</f>
        <v>36469.757228000002</v>
      </c>
      <c r="AM25" s="66">
        <f>35331594779 /AB39</f>
        <v>35331.594778999999</v>
      </c>
      <c r="AN25" s="88" t="s">
        <v>47</v>
      </c>
      <c r="AO25" s="73"/>
      <c r="AP25" s="73">
        <f t="shared" ref="AP25:AP30" si="14">AM25/AL25*100</f>
        <v>96.879160884223907</v>
      </c>
      <c r="AQ25" s="73"/>
      <c r="AR25" s="73"/>
      <c r="AS25" s="11"/>
      <c r="AT25" s="8"/>
      <c r="AU25" s="8"/>
      <c r="AV25" s="8"/>
      <c r="AW25" s="8"/>
      <c r="AX25" s="76"/>
      <c r="AY25" s="84"/>
      <c r="AZ25" s="84"/>
      <c r="BA25" s="81"/>
      <c r="BB25" s="73"/>
      <c r="BC25" s="8"/>
      <c r="BD25" s="8"/>
      <c r="BE25" s="8"/>
      <c r="BF25" s="8"/>
      <c r="BG25" s="76"/>
      <c r="BH25" s="84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</row>
    <row r="26" spans="1:88" ht="19.5" customHeight="1">
      <c r="A26" s="62"/>
      <c r="B26" s="64" t="s">
        <v>52</v>
      </c>
      <c r="C26" s="62"/>
      <c r="D26" s="89"/>
      <c r="E26" s="90"/>
      <c r="F26" s="91"/>
      <c r="G26" s="79"/>
      <c r="H26" s="79"/>
      <c r="I26" s="59"/>
      <c r="J26" s="79"/>
      <c r="K26" s="79"/>
      <c r="L26" s="8"/>
      <c r="M26" s="59"/>
      <c r="N26" s="104"/>
      <c r="O26" s="105" t="s">
        <v>56</v>
      </c>
      <c r="P26" s="106"/>
      <c r="Q26" s="107"/>
      <c r="R26" s="107"/>
      <c r="S26" s="108"/>
      <c r="T26" s="108"/>
      <c r="U26" s="109"/>
      <c r="V26" s="110"/>
      <c r="W26" s="111"/>
      <c r="X26" s="109"/>
      <c r="Y26" s="109"/>
      <c r="Z26" s="112"/>
      <c r="AA26" s="70"/>
      <c r="AB26" s="62"/>
      <c r="AC26" s="113" t="s">
        <v>51</v>
      </c>
      <c r="AD26" s="114"/>
      <c r="AE26" s="113"/>
      <c r="AF26" s="113"/>
      <c r="AG26" s="115"/>
      <c r="AH26" s="115"/>
      <c r="AI26" s="116"/>
      <c r="AJ26" s="116"/>
      <c r="AK26" s="117"/>
      <c r="AL26" s="116">
        <f>2500000000/1000000</f>
        <v>2500</v>
      </c>
      <c r="AM26" s="118">
        <f>1479000000/1000000</f>
        <v>1479</v>
      </c>
      <c r="AN26" s="117">
        <f>AM26/AL26*100</f>
        <v>59.160000000000004</v>
      </c>
      <c r="AO26" s="11"/>
      <c r="AP26" s="73">
        <f t="shared" si="14"/>
        <v>59.160000000000004</v>
      </c>
      <c r="AQ26" s="11"/>
      <c r="AR26" s="11"/>
      <c r="AS26" s="11"/>
      <c r="AT26" s="8"/>
      <c r="AU26" s="8"/>
      <c r="AV26" s="8"/>
      <c r="AW26" s="8"/>
      <c r="AX26" s="76"/>
      <c r="AY26" s="73"/>
      <c r="AZ26" s="73"/>
      <c r="BA26" s="11"/>
      <c r="BB26" s="11"/>
      <c r="BC26" s="8"/>
      <c r="BD26" s="8"/>
      <c r="BE26" s="8"/>
      <c r="BF26" s="8"/>
      <c r="BG26" s="76"/>
      <c r="BH26" s="73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</row>
    <row r="27" spans="1:88" ht="19.5" customHeight="1">
      <c r="A27" s="29"/>
      <c r="B27" s="62" t="s">
        <v>57</v>
      </c>
      <c r="C27" s="64"/>
      <c r="D27" s="27"/>
      <c r="E27" s="77"/>
      <c r="F27" s="78"/>
      <c r="G27" s="66">
        <v>28083.901676000001</v>
      </c>
      <c r="H27" s="66">
        <v>27526.661875000002</v>
      </c>
      <c r="I27" s="67">
        <f>H27/G27*100</f>
        <v>98.015803475497108</v>
      </c>
      <c r="J27" s="66">
        <f t="shared" ref="J27:K27" si="15">SUM(J29)</f>
        <v>26779.910914</v>
      </c>
      <c r="K27" s="66">
        <f t="shared" si="15"/>
        <v>23714.710059000001</v>
      </c>
      <c r="L27" s="67">
        <f>K27/J27*100</f>
        <v>88.554103615790694</v>
      </c>
      <c r="M27" s="67"/>
      <c r="N27" s="29"/>
      <c r="O27" s="63"/>
      <c r="P27" s="63"/>
      <c r="Q27" s="27"/>
      <c r="R27" s="119"/>
      <c r="S27" s="78"/>
      <c r="T27" s="78"/>
      <c r="U27" s="79"/>
      <c r="V27" s="79"/>
      <c r="W27" s="120"/>
      <c r="X27" s="79"/>
      <c r="Y27" s="79"/>
      <c r="Z27" s="121"/>
      <c r="AA27" s="70"/>
      <c r="AB27" s="62" t="s">
        <v>58</v>
      </c>
      <c r="AC27" s="113" t="s">
        <v>59</v>
      </c>
      <c r="AD27" s="113"/>
      <c r="AE27" s="122"/>
      <c r="AF27" s="113"/>
      <c r="AG27" s="115"/>
      <c r="AH27" s="115"/>
      <c r="AI27" s="116"/>
      <c r="AJ27" s="116"/>
      <c r="AK27" s="116"/>
      <c r="AL27" s="116" t="s">
        <v>54</v>
      </c>
      <c r="AM27" s="116" t="s">
        <v>54</v>
      </c>
      <c r="AN27" s="116" t="s">
        <v>54</v>
      </c>
      <c r="AO27" s="84"/>
      <c r="AP27" s="73" t="e">
        <f t="shared" si="14"/>
        <v>#VALUE!</v>
      </c>
      <c r="AQ27" s="81"/>
      <c r="AR27" s="81"/>
      <c r="AS27" s="11"/>
      <c r="AT27" s="8"/>
      <c r="AU27" s="8"/>
      <c r="AV27" s="8"/>
      <c r="AW27" s="8"/>
      <c r="AX27" s="76"/>
      <c r="AY27" s="84"/>
      <c r="AZ27" s="84"/>
      <c r="BA27" s="84"/>
      <c r="BB27" s="81"/>
      <c r="BC27" s="8"/>
      <c r="BD27" s="8"/>
      <c r="BE27" s="8"/>
      <c r="BF27" s="8"/>
      <c r="BG27" s="76"/>
      <c r="BH27" s="84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</row>
    <row r="28" spans="1:88" ht="12.75" customHeight="1">
      <c r="A28" s="85"/>
      <c r="B28" s="123" t="s">
        <v>60</v>
      </c>
      <c r="C28" s="63"/>
      <c r="D28" s="64"/>
      <c r="E28" s="64"/>
      <c r="F28" s="65"/>
      <c r="G28" s="79"/>
      <c r="H28" s="79"/>
      <c r="I28" s="59"/>
      <c r="J28" s="79"/>
      <c r="K28" s="79"/>
      <c r="L28" s="8"/>
      <c r="M28" s="59"/>
      <c r="N28" s="29"/>
      <c r="O28" s="124" t="s">
        <v>61</v>
      </c>
      <c r="P28" s="63"/>
      <c r="Q28" s="27"/>
      <c r="R28" s="77"/>
      <c r="S28" s="78"/>
      <c r="T28" s="78"/>
      <c r="U28" s="66">
        <v>663050.05000000005</v>
      </c>
      <c r="V28" s="66">
        <v>636795.39</v>
      </c>
      <c r="W28" s="125">
        <v>96.040320033155865</v>
      </c>
      <c r="X28" s="66">
        <f t="shared" ref="X28:Y28" si="16">X13+X19+X23</f>
        <v>656742.62</v>
      </c>
      <c r="Y28" s="66">
        <f t="shared" si="16"/>
        <v>625829.06999999995</v>
      </c>
      <c r="Z28" s="66">
        <f>Y28/X28*100</f>
        <v>95.292897238799569</v>
      </c>
      <c r="AA28" s="70"/>
      <c r="AB28" s="85"/>
      <c r="AC28" s="126" t="s">
        <v>62</v>
      </c>
      <c r="AD28" s="13"/>
      <c r="AE28" s="13"/>
      <c r="AF28" s="13"/>
      <c r="AG28" s="13"/>
      <c r="AH28" s="13"/>
      <c r="AI28" s="116"/>
      <c r="AJ28" s="116"/>
      <c r="AK28" s="117"/>
      <c r="AL28" s="116" t="s">
        <v>54</v>
      </c>
      <c r="AM28" s="116" t="s">
        <v>54</v>
      </c>
      <c r="AN28" s="116" t="s">
        <v>54</v>
      </c>
      <c r="AO28" s="11"/>
      <c r="AP28" s="73" t="e">
        <f t="shared" si="14"/>
        <v>#VALUE!</v>
      </c>
      <c r="AQ28" s="11"/>
      <c r="AR28" s="11"/>
      <c r="AS28" s="11"/>
      <c r="AT28" s="8"/>
      <c r="AU28" s="8"/>
      <c r="AV28" s="8"/>
      <c r="AW28" s="8"/>
      <c r="AX28" s="76"/>
      <c r="AY28" s="11"/>
      <c r="AZ28" s="11"/>
      <c r="BA28" s="11"/>
      <c r="BB28" s="11"/>
      <c r="BC28" s="8"/>
      <c r="BD28" s="8"/>
      <c r="BE28" s="8"/>
      <c r="BF28" s="8"/>
      <c r="BG28" s="76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</row>
    <row r="29" spans="1:88" ht="12.75" customHeight="1" thickBot="1">
      <c r="A29" s="29"/>
      <c r="B29" s="64" t="s">
        <v>63</v>
      </c>
      <c r="C29" s="64"/>
      <c r="D29" s="27"/>
      <c r="E29" s="64"/>
      <c r="F29" s="65"/>
      <c r="G29" s="79">
        <v>28083.901676000001</v>
      </c>
      <c r="H29" s="79">
        <v>27526.661875000002</v>
      </c>
      <c r="I29" s="59">
        <f t="shared" ref="I29:I32" si="17">H29/G29*100</f>
        <v>98.015803475497108</v>
      </c>
      <c r="J29" s="79">
        <v>26779.910914</v>
      </c>
      <c r="K29" s="79">
        <v>23714.710059000001</v>
      </c>
      <c r="L29" s="59">
        <f t="shared" ref="L29:L32" si="18">K29/J29*100</f>
        <v>88.554103615790694</v>
      </c>
      <c r="M29" s="59"/>
      <c r="N29" s="127"/>
      <c r="O29" s="27"/>
      <c r="P29" s="27"/>
      <c r="Q29" s="27"/>
      <c r="R29" s="128"/>
      <c r="S29" s="78"/>
      <c r="T29" s="78"/>
      <c r="U29" s="129"/>
      <c r="V29" s="129"/>
      <c r="W29" s="130"/>
      <c r="X29" s="131"/>
      <c r="Y29" s="131"/>
      <c r="Z29" s="97"/>
      <c r="AA29" s="70"/>
      <c r="AB29" s="29"/>
      <c r="AC29" s="132" t="s">
        <v>64</v>
      </c>
      <c r="AD29" s="13"/>
      <c r="AE29" s="13"/>
      <c r="AF29" s="13"/>
      <c r="AG29" s="13"/>
      <c r="AH29" s="13"/>
      <c r="AI29" s="79"/>
      <c r="AJ29" s="79"/>
      <c r="AK29" s="71"/>
      <c r="AL29" s="79">
        <f>36469757228/AB39</f>
        <v>36469.757228000002</v>
      </c>
      <c r="AM29" s="97">
        <f>35331594779/AB39</f>
        <v>35331.594778999999</v>
      </c>
      <c r="AN29" s="88" t="s">
        <v>47</v>
      </c>
      <c r="AO29" s="84"/>
      <c r="AP29" s="73">
        <f t="shared" si="14"/>
        <v>96.879160884223907</v>
      </c>
      <c r="AQ29" s="73"/>
      <c r="AR29" s="73"/>
      <c r="AS29" s="11"/>
      <c r="AT29" s="8"/>
      <c r="AU29" s="8"/>
      <c r="AV29" s="8"/>
      <c r="AW29" s="8"/>
      <c r="AX29" s="76"/>
      <c r="AY29" s="84"/>
      <c r="AZ29" s="84"/>
      <c r="BA29" s="81"/>
      <c r="BB29" s="73"/>
      <c r="BC29" s="8"/>
      <c r="BD29" s="8"/>
      <c r="BE29" s="8"/>
      <c r="BF29" s="8"/>
      <c r="BG29" s="76"/>
      <c r="BH29" s="8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</row>
    <row r="30" spans="1:88" ht="25.5" customHeight="1" thickTop="1">
      <c r="A30" s="29"/>
      <c r="B30" s="62" t="s">
        <v>65</v>
      </c>
      <c r="C30" s="64"/>
      <c r="D30" s="27"/>
      <c r="E30" s="64"/>
      <c r="F30" s="65"/>
      <c r="G30" s="66">
        <v>22621.065999999999</v>
      </c>
      <c r="H30" s="66">
        <v>22621.065999999999</v>
      </c>
      <c r="I30" s="67">
        <f t="shared" si="17"/>
        <v>100</v>
      </c>
      <c r="J30" s="66" t="e">
        <f t="shared" ref="J30:K30" si="19">#REF!</f>
        <v>#REF!</v>
      </c>
      <c r="K30" s="66" t="e">
        <f t="shared" si="19"/>
        <v>#REF!</v>
      </c>
      <c r="L30" s="67" t="e">
        <f t="shared" si="18"/>
        <v>#REF!</v>
      </c>
      <c r="M30" s="67"/>
      <c r="N30" s="64" t="s">
        <v>66</v>
      </c>
      <c r="O30" s="133"/>
      <c r="P30" s="133"/>
      <c r="Q30" s="133"/>
      <c r="R30" s="133"/>
      <c r="S30" s="133"/>
      <c r="T30" s="133"/>
      <c r="U30" s="133"/>
      <c r="V30" s="133"/>
      <c r="W30" s="133"/>
      <c r="X30" s="134"/>
      <c r="Y30" s="134"/>
      <c r="Z30" s="135"/>
      <c r="AA30" s="70"/>
      <c r="AB30" s="29"/>
      <c r="AC30" s="136" t="s">
        <v>67</v>
      </c>
      <c r="AD30" s="13"/>
      <c r="AE30" s="13"/>
      <c r="AF30" s="13"/>
      <c r="AG30" s="13"/>
      <c r="AH30" s="13"/>
      <c r="AI30" s="116"/>
      <c r="AJ30" s="116"/>
      <c r="AK30" s="116"/>
      <c r="AL30" s="116" t="s">
        <v>54</v>
      </c>
      <c r="AM30" s="116" t="s">
        <v>54</v>
      </c>
      <c r="AN30" s="116" t="s">
        <v>54</v>
      </c>
      <c r="AO30" s="84"/>
      <c r="AP30" s="73" t="e">
        <f t="shared" si="14"/>
        <v>#VALUE!</v>
      </c>
      <c r="AQ30" s="73"/>
      <c r="AR30" s="73"/>
      <c r="AS30" s="11"/>
      <c r="AT30" s="8"/>
      <c r="AU30" s="8"/>
      <c r="AV30" s="8"/>
      <c r="AW30" s="8"/>
      <c r="AX30" s="76"/>
      <c r="AY30" s="84"/>
      <c r="AZ30" s="84"/>
      <c r="BA30" s="81"/>
      <c r="BB30" s="73"/>
      <c r="BC30" s="8"/>
      <c r="BD30" s="8"/>
      <c r="BE30" s="8"/>
      <c r="BF30" s="8"/>
      <c r="BG30" s="76"/>
      <c r="BH30" s="8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</row>
    <row r="31" spans="1:88" ht="19.5" customHeight="1">
      <c r="A31" s="29"/>
      <c r="B31" s="64" t="s">
        <v>68</v>
      </c>
      <c r="C31" s="137"/>
      <c r="D31" s="138"/>
      <c r="E31" s="139"/>
      <c r="F31" s="78"/>
      <c r="G31" s="79">
        <v>12267.870730000001</v>
      </c>
      <c r="H31" s="79">
        <v>12331.56</v>
      </c>
      <c r="I31" s="59">
        <f t="shared" si="17"/>
        <v>100.51915504655793</v>
      </c>
      <c r="J31" s="79">
        <v>19570.870729999999</v>
      </c>
      <c r="K31" s="79">
        <v>12423.741832</v>
      </c>
      <c r="L31" s="59">
        <f t="shared" si="18"/>
        <v>63.48078224723934</v>
      </c>
      <c r="M31" s="59"/>
      <c r="N31" s="140" t="s">
        <v>69</v>
      </c>
      <c r="O31" s="64"/>
      <c r="P31" s="64"/>
      <c r="Q31" s="64"/>
      <c r="R31" s="64"/>
      <c r="S31" s="64"/>
      <c r="T31" s="64"/>
      <c r="U31" s="64"/>
      <c r="V31" s="64"/>
      <c r="W31" s="141">
        <f>U23+U19+U13</f>
        <v>663050.04496199999</v>
      </c>
      <c r="X31" s="142"/>
      <c r="Y31" s="142"/>
      <c r="Z31" s="141">
        <f>X23+X19+X13</f>
        <v>656742.62</v>
      </c>
      <c r="AA31" s="11"/>
      <c r="AB31" s="104"/>
      <c r="AC31" s="107"/>
      <c r="AD31" s="106"/>
      <c r="AE31" s="107"/>
      <c r="AF31" s="107"/>
      <c r="AG31" s="108"/>
      <c r="AH31" s="108"/>
      <c r="AI31" s="109"/>
      <c r="AJ31" s="109"/>
      <c r="AK31" s="111"/>
      <c r="AL31" s="143">
        <f>2500000000/AB39</f>
        <v>2500</v>
      </c>
      <c r="AM31" s="144">
        <f>1479000000/AB39</f>
        <v>1479</v>
      </c>
      <c r="AN31" s="145" t="s">
        <v>70</v>
      </c>
      <c r="AO31" s="84"/>
      <c r="AP31" s="73"/>
      <c r="AQ31" s="73"/>
      <c r="AR31" s="11"/>
      <c r="AS31" s="8"/>
      <c r="AT31" s="8"/>
      <c r="AU31" s="8"/>
      <c r="AV31" s="8"/>
      <c r="AW31" s="76"/>
      <c r="AX31" s="84"/>
      <c r="AY31" s="84"/>
      <c r="AZ31" s="73"/>
      <c r="BA31" s="73"/>
      <c r="BB31" s="8"/>
      <c r="BC31" s="8"/>
      <c r="BD31" s="8"/>
      <c r="BE31" s="8"/>
      <c r="BF31" s="76"/>
      <c r="BG31" s="81"/>
      <c r="BH31" s="84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</row>
    <row r="32" spans="1:88" ht="19.5" customHeight="1">
      <c r="A32" s="29"/>
      <c r="B32" s="64" t="s">
        <v>71</v>
      </c>
      <c r="C32" s="137"/>
      <c r="D32" s="138"/>
      <c r="E32" s="139"/>
      <c r="F32" s="78"/>
      <c r="G32" s="79">
        <v>48050.233999999997</v>
      </c>
      <c r="H32" s="79">
        <v>48050.233995000002</v>
      </c>
      <c r="I32" s="59">
        <f t="shared" si="17"/>
        <v>99.99999998959423</v>
      </c>
      <c r="J32" s="79">
        <v>48864.423000000003</v>
      </c>
      <c r="K32" s="79">
        <v>48819.423000000003</v>
      </c>
      <c r="L32" s="59">
        <f t="shared" si="18"/>
        <v>99.907908459289501</v>
      </c>
      <c r="M32" s="59"/>
      <c r="O32" s="140"/>
      <c r="P32" s="140"/>
      <c r="Q32" s="140"/>
      <c r="R32" s="140"/>
      <c r="S32" s="140"/>
      <c r="T32" s="140"/>
      <c r="U32" s="140"/>
      <c r="V32" s="140"/>
      <c r="W32" s="140"/>
      <c r="X32" s="146"/>
      <c r="Y32" s="142"/>
      <c r="Z32" s="147"/>
      <c r="AA32" s="70"/>
      <c r="AB32" s="29"/>
      <c r="AC32" s="63"/>
      <c r="AD32" s="63"/>
      <c r="AE32" s="27"/>
      <c r="AF32" s="119"/>
      <c r="AG32" s="78"/>
      <c r="AH32" s="78"/>
      <c r="AI32" s="79"/>
      <c r="AJ32" s="79"/>
      <c r="AK32" s="120"/>
      <c r="AL32" s="79">
        <f>4478644955/AB39</f>
        <v>4478.6449549999998</v>
      </c>
      <c r="AM32" s="79">
        <f>3899242799/AB39</f>
        <v>3899.2427990000001</v>
      </c>
      <c r="AN32" s="121" t="s">
        <v>72</v>
      </c>
      <c r="AO32" s="73"/>
      <c r="AP32" s="73"/>
      <c r="AQ32" s="73"/>
      <c r="AR32" s="73"/>
      <c r="AS32" s="11"/>
      <c r="AT32" s="8"/>
      <c r="AU32" s="8"/>
      <c r="AV32" s="8"/>
      <c r="AW32" s="8"/>
      <c r="AX32" s="76"/>
      <c r="AY32" s="73"/>
      <c r="AZ32" s="73"/>
      <c r="BA32" s="73"/>
      <c r="BB32" s="73"/>
      <c r="BC32" s="8"/>
      <c r="BD32" s="8"/>
      <c r="BE32" s="8"/>
      <c r="BF32" s="8"/>
      <c r="BG32" s="76"/>
      <c r="BH32" s="73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</row>
    <row r="33" spans="1:88" ht="19.5" customHeight="1">
      <c r="A33" s="104"/>
      <c r="B33" s="107"/>
      <c r="C33" s="106"/>
      <c r="D33" s="107"/>
      <c r="E33" s="107"/>
      <c r="F33" s="108"/>
      <c r="G33" s="109"/>
      <c r="H33" s="109"/>
      <c r="I33" s="148"/>
      <c r="J33" s="109"/>
      <c r="K33" s="109"/>
      <c r="L33" s="111"/>
      <c r="M33" s="131"/>
      <c r="O33" s="64"/>
      <c r="P33" s="64"/>
      <c r="Q33" s="64"/>
      <c r="R33" s="64"/>
      <c r="S33" s="64"/>
      <c r="T33" s="64"/>
      <c r="U33" s="64"/>
      <c r="V33" s="64"/>
      <c r="W33" s="64"/>
      <c r="X33" s="142"/>
      <c r="Y33" s="142"/>
      <c r="Z33" s="142"/>
      <c r="AA33" s="149"/>
      <c r="AB33" s="29"/>
      <c r="AC33" s="124" t="s">
        <v>61</v>
      </c>
      <c r="AD33" s="63"/>
      <c r="AE33" s="27"/>
      <c r="AF33" s="77"/>
      <c r="AG33" s="78"/>
      <c r="AH33" s="78"/>
      <c r="AI33" s="66"/>
      <c r="AJ33" s="66"/>
      <c r="AK33" s="69"/>
      <c r="AL33" s="150">
        <v>663050.05000000005</v>
      </c>
      <c r="AM33" s="150">
        <v>636795.39</v>
      </c>
      <c r="AN33" s="151">
        <f>AM33/AL33*100</f>
        <v>96.040320033155865</v>
      </c>
      <c r="AO33" s="11"/>
      <c r="AP33" s="81"/>
      <c r="AQ33" s="81"/>
      <c r="AR33" s="81"/>
      <c r="AS33" s="81"/>
      <c r="AT33" s="11"/>
      <c r="AU33" s="8"/>
      <c r="AV33" s="8"/>
      <c r="AW33" s="8"/>
      <c r="AX33" s="8"/>
      <c r="AY33" s="11"/>
      <c r="AZ33" s="84"/>
      <c r="BA33" s="84"/>
      <c r="BB33" s="84"/>
      <c r="BC33" s="81"/>
      <c r="BD33" s="8"/>
      <c r="BE33" s="8"/>
      <c r="BF33" s="8"/>
      <c r="BG33" s="8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</row>
    <row r="34" spans="1:88" ht="19.5" customHeight="1" thickBot="1">
      <c r="A34" s="29"/>
      <c r="B34" s="63"/>
      <c r="C34" s="63"/>
      <c r="D34" s="27"/>
      <c r="E34" s="119"/>
      <c r="F34" s="78"/>
      <c r="G34" s="79"/>
      <c r="H34" s="79"/>
      <c r="I34" s="131"/>
      <c r="J34" s="79"/>
      <c r="K34" s="79"/>
      <c r="L34" s="120"/>
      <c r="M34" s="131"/>
      <c r="O34" s="10"/>
      <c r="P34" s="16"/>
      <c r="Q34" s="16"/>
      <c r="R34" s="16"/>
      <c r="S34" s="10"/>
      <c r="T34" s="10"/>
      <c r="U34" s="10"/>
      <c r="V34" s="10"/>
      <c r="W34" s="10"/>
      <c r="X34" s="97"/>
      <c r="Y34" s="97"/>
      <c r="Z34" s="152"/>
      <c r="AA34" s="149"/>
      <c r="AB34" s="127"/>
      <c r="AC34" s="27"/>
      <c r="AD34" s="27"/>
      <c r="AE34" s="27"/>
      <c r="AF34" s="128"/>
      <c r="AG34" s="78"/>
      <c r="AH34" s="78"/>
      <c r="AI34" s="129"/>
      <c r="AJ34" s="129"/>
      <c r="AK34" s="130"/>
      <c r="AL34" s="131"/>
      <c r="AM34" s="131"/>
      <c r="AO34" s="153"/>
      <c r="AP34" s="154"/>
      <c r="AQ34" s="154"/>
      <c r="AR34" s="154"/>
      <c r="AS34" s="154"/>
      <c r="AT34" s="11"/>
      <c r="AU34" s="16"/>
      <c r="AV34" s="111"/>
      <c r="AW34" s="111"/>
      <c r="AX34" s="8"/>
      <c r="AY34" s="153"/>
      <c r="AZ34" s="154"/>
      <c r="BA34" s="154"/>
      <c r="BB34" s="154"/>
      <c r="BC34" s="154"/>
      <c r="BD34" s="16"/>
      <c r="BE34" s="111"/>
      <c r="BF34" s="111"/>
      <c r="BG34" s="8"/>
      <c r="BH34" s="153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</row>
    <row r="35" spans="1:88" ht="19.5" customHeight="1" thickTop="1">
      <c r="A35" s="29"/>
      <c r="B35" s="124" t="s">
        <v>61</v>
      </c>
      <c r="C35" s="63"/>
      <c r="D35" s="27"/>
      <c r="E35" s="77"/>
      <c r="F35" s="78"/>
      <c r="G35" s="66">
        <v>698660.60854799999</v>
      </c>
      <c r="H35" s="66">
        <v>671962.12484513002</v>
      </c>
      <c r="I35" s="67">
        <f>H35/G35*100</f>
        <v>96.178619006679583</v>
      </c>
      <c r="J35" s="66" t="e">
        <f t="shared" ref="J35:K35" si="20">#REF!+J19+J13</f>
        <v>#REF!</v>
      </c>
      <c r="K35" s="66" t="e">
        <f t="shared" si="20"/>
        <v>#REF!</v>
      </c>
      <c r="L35" s="67" t="e">
        <f>K35/J35*100</f>
        <v>#REF!</v>
      </c>
      <c r="M35" s="67"/>
      <c r="N35" s="64"/>
      <c r="O35" s="10"/>
      <c r="P35" s="10"/>
      <c r="Q35" s="10"/>
      <c r="R35" s="10"/>
      <c r="S35" s="10"/>
      <c r="T35" s="10"/>
      <c r="U35" s="10"/>
      <c r="V35" s="10"/>
      <c r="W35" s="10"/>
      <c r="X35" s="97"/>
      <c r="Y35" s="97"/>
      <c r="Z35" s="152"/>
      <c r="AA35" s="155"/>
      <c r="AB35" s="64" t="s">
        <v>66</v>
      </c>
      <c r="AC35" s="133"/>
      <c r="AD35" s="133"/>
      <c r="AE35" s="133"/>
      <c r="AF35" s="133"/>
      <c r="AG35" s="133"/>
      <c r="AH35" s="133"/>
      <c r="AI35" s="133"/>
      <c r="AJ35" s="133"/>
      <c r="AK35" s="133"/>
      <c r="AL35" s="134"/>
      <c r="AM35" s="134"/>
      <c r="AN35" s="135"/>
      <c r="AO35" s="153"/>
      <c r="AP35" s="154"/>
      <c r="AQ35" s="154"/>
      <c r="AR35" s="154"/>
      <c r="AS35" s="154"/>
      <c r="AT35" s="11"/>
      <c r="AU35" s="16"/>
      <c r="AV35" s="111"/>
      <c r="AW35" s="111"/>
      <c r="AX35" s="8"/>
      <c r="AY35" s="153"/>
      <c r="AZ35" s="154"/>
      <c r="BA35" s="154"/>
      <c r="BB35" s="154"/>
      <c r="BC35" s="154"/>
      <c r="BD35" s="16"/>
      <c r="BE35" s="111"/>
      <c r="BF35" s="111"/>
      <c r="BG35" s="8"/>
      <c r="BH35" s="153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</row>
    <row r="36" spans="1:88" ht="19.5" customHeight="1" thickBot="1">
      <c r="A36" s="27"/>
      <c r="B36" s="27"/>
      <c r="C36" s="27"/>
      <c r="D36" s="27"/>
      <c r="E36" s="128"/>
      <c r="F36" s="78"/>
      <c r="G36" s="129"/>
      <c r="H36" s="129"/>
      <c r="I36" s="130"/>
      <c r="J36" s="129"/>
      <c r="K36" s="129"/>
      <c r="L36" s="8"/>
      <c r="M36" s="130"/>
      <c r="N36" s="156"/>
      <c r="O36" s="11"/>
      <c r="P36" s="111"/>
      <c r="Q36" s="111"/>
      <c r="R36" s="111"/>
      <c r="S36" s="157"/>
      <c r="T36" s="157"/>
      <c r="U36" s="157"/>
      <c r="V36" s="157"/>
      <c r="W36" s="157"/>
      <c r="X36" s="157"/>
      <c r="Y36" s="157"/>
      <c r="Z36" s="152"/>
      <c r="AA36" s="8"/>
      <c r="AB36" s="158" t="s">
        <v>69</v>
      </c>
      <c r="AC36" s="64"/>
      <c r="AD36" s="64"/>
      <c r="AE36" s="64"/>
      <c r="AF36" s="64"/>
      <c r="AG36" s="64"/>
      <c r="AH36" s="64"/>
      <c r="AI36" s="64"/>
      <c r="AJ36" s="64"/>
      <c r="AK36" s="64"/>
      <c r="AL36" s="75" t="s">
        <v>73</v>
      </c>
      <c r="AM36" s="37"/>
      <c r="AN36" s="147"/>
      <c r="AO36" s="8"/>
      <c r="AP36" s="8"/>
      <c r="AQ36" s="8"/>
      <c r="AR36" s="8"/>
      <c r="AS36" s="159"/>
      <c r="AT36" s="154"/>
      <c r="AU36" s="154"/>
      <c r="AV36" s="154"/>
      <c r="AW36" s="160"/>
      <c r="AX36" s="11"/>
      <c r="AY36" s="8"/>
      <c r="AZ36" s="8"/>
      <c r="BA36" s="8"/>
      <c r="BB36" s="8"/>
      <c r="BC36" s="159"/>
      <c r="BD36" s="154"/>
      <c r="BE36" s="154"/>
      <c r="BF36" s="154"/>
      <c r="BG36" s="160"/>
      <c r="BH36" s="8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</row>
    <row r="37" spans="1:88" ht="7.5" customHeight="1" thickTop="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61"/>
      <c r="M37" s="57"/>
      <c r="N37" s="162"/>
      <c r="O37" s="11"/>
      <c r="P37" s="111"/>
      <c r="Q37" s="111"/>
      <c r="R37" s="111"/>
      <c r="S37" s="157"/>
      <c r="T37" s="157"/>
      <c r="U37" s="157"/>
      <c r="V37" s="157"/>
      <c r="W37" s="157"/>
      <c r="X37" s="157"/>
      <c r="Y37" s="157"/>
      <c r="Z37" s="152"/>
      <c r="AA37" s="8"/>
      <c r="AB37" s="27"/>
      <c r="AC37" s="140"/>
      <c r="AD37" s="140"/>
      <c r="AE37" s="140"/>
      <c r="AF37" s="140"/>
      <c r="AG37" s="140"/>
      <c r="AH37" s="140"/>
      <c r="AI37" s="140"/>
      <c r="AJ37" s="140"/>
      <c r="AK37" s="140"/>
      <c r="AL37" s="146"/>
      <c r="AM37" s="142"/>
      <c r="AN37" s="147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11"/>
      <c r="AZ37" s="8"/>
      <c r="BA37" s="8"/>
      <c r="BB37" s="8"/>
      <c r="BC37" s="8"/>
      <c r="BD37" s="8"/>
      <c r="BE37" s="8"/>
      <c r="BF37" s="8"/>
      <c r="BG37" s="8"/>
      <c r="BH37" s="8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</row>
    <row r="38" spans="1:88" ht="12.75" customHeight="1">
      <c r="A38" s="64" t="s">
        <v>66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163"/>
      <c r="M38" s="163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57"/>
      <c r="Y38" s="157"/>
      <c r="Z38" s="152"/>
      <c r="AA38" s="11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142"/>
      <c r="AM38" s="75" t="s">
        <v>74</v>
      </c>
      <c r="AN38" s="37"/>
      <c r="AO38" s="37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</row>
    <row r="39" spans="1:88" ht="12.75" customHeight="1">
      <c r="A39" s="140" t="s">
        <v>69</v>
      </c>
      <c r="B39" s="140"/>
      <c r="C39" s="140"/>
      <c r="D39" s="140"/>
      <c r="E39" s="140"/>
      <c r="F39" s="140"/>
      <c r="G39" s="140"/>
      <c r="H39" s="140"/>
      <c r="I39" s="140"/>
      <c r="J39" s="140"/>
      <c r="K39" s="64"/>
      <c r="L39" s="163"/>
      <c r="M39" s="163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57"/>
      <c r="Y39" s="157"/>
      <c r="Z39" s="152"/>
      <c r="AA39" s="164"/>
      <c r="AB39" s="165">
        <v>1000000</v>
      </c>
      <c r="AC39" s="10"/>
      <c r="AD39" s="16"/>
      <c r="AE39" s="16"/>
      <c r="AF39" s="16"/>
      <c r="AG39" s="10"/>
      <c r="AH39" s="10"/>
      <c r="AI39" s="10"/>
      <c r="AJ39" s="10"/>
      <c r="AK39" s="10"/>
      <c r="AL39" s="97"/>
      <c r="AM39" s="97"/>
      <c r="AN39" s="152"/>
      <c r="AO39" s="11"/>
      <c r="AP39" s="164"/>
      <c r="AQ39" s="164"/>
      <c r="AR39" s="164"/>
      <c r="AS39" s="164"/>
      <c r="AT39" s="164"/>
      <c r="AU39" s="164"/>
      <c r="AV39" s="164"/>
      <c r="AW39" s="11"/>
      <c r="AX39" s="11"/>
      <c r="AY39" s="11"/>
      <c r="AZ39" s="164"/>
      <c r="BA39" s="164"/>
      <c r="BB39" s="164"/>
      <c r="BC39" s="164"/>
      <c r="BD39" s="164"/>
      <c r="BE39" s="164"/>
      <c r="BF39" s="164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</row>
    <row r="40" spans="1:88" ht="19.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11"/>
      <c r="N40" s="11"/>
      <c r="O40" s="8"/>
      <c r="P40" s="8"/>
      <c r="Q40" s="8"/>
      <c r="R40" s="11"/>
      <c r="S40" s="11"/>
      <c r="T40" s="11"/>
      <c r="U40" s="11"/>
      <c r="V40" s="11"/>
      <c r="W40" s="11"/>
      <c r="X40" s="157"/>
      <c r="Y40" s="157"/>
      <c r="Z40" s="152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</row>
    <row r="41" spans="1:88" ht="19.5" customHeight="1">
      <c r="A41" s="156"/>
      <c r="B41" s="10"/>
      <c r="C41" s="16"/>
      <c r="D41" s="16"/>
      <c r="E41" s="16"/>
      <c r="F41" s="10"/>
      <c r="G41" s="10"/>
      <c r="H41" s="10"/>
      <c r="I41" s="10"/>
      <c r="J41" s="10"/>
      <c r="K41" s="10"/>
      <c r="L41" s="166"/>
      <c r="M41" s="10"/>
      <c r="N41" s="11"/>
      <c r="O41" s="10"/>
      <c r="P41" s="10"/>
      <c r="Q41" s="10"/>
      <c r="R41" s="11"/>
      <c r="S41" s="11"/>
      <c r="T41" s="11"/>
      <c r="U41" s="11"/>
      <c r="V41" s="11"/>
      <c r="W41" s="11"/>
      <c r="X41" s="157"/>
      <c r="Y41" s="157"/>
      <c r="Z41" s="152"/>
      <c r="AA41" s="16"/>
      <c r="AB41" s="10"/>
      <c r="AC41" s="10"/>
      <c r="AD41" s="10"/>
      <c r="AE41" s="111"/>
      <c r="AF41" s="11"/>
      <c r="AG41" s="156"/>
      <c r="AH41" s="10"/>
      <c r="AI41" s="16"/>
      <c r="AJ41" s="16"/>
      <c r="AK41" s="16"/>
      <c r="AL41" s="10"/>
      <c r="AM41" s="10"/>
      <c r="AN41" s="10"/>
      <c r="AO41" s="111"/>
      <c r="AP41" s="156"/>
      <c r="AQ41" s="10"/>
      <c r="AR41" s="16"/>
      <c r="AS41" s="16"/>
      <c r="AT41" s="16"/>
      <c r="AU41" s="10"/>
      <c r="AV41" s="10"/>
      <c r="AW41" s="10"/>
      <c r="AX41" s="111"/>
      <c r="AY41" s="11"/>
      <c r="AZ41" s="156"/>
      <c r="BA41" s="10"/>
      <c r="BB41" s="16"/>
      <c r="BC41" s="16"/>
      <c r="BD41" s="16"/>
      <c r="BE41" s="10"/>
      <c r="BF41" s="10"/>
      <c r="BG41" s="10"/>
      <c r="BH41" s="1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</row>
    <row r="42" spans="1:88" ht="19.5" customHeight="1">
      <c r="A42" s="162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66"/>
      <c r="M42" s="10"/>
      <c r="N42" s="8"/>
      <c r="O42" s="10"/>
      <c r="P42" s="10"/>
      <c r="Q42" s="10"/>
      <c r="R42" s="111"/>
      <c r="S42" s="10"/>
      <c r="T42" s="10"/>
      <c r="U42" s="10"/>
      <c r="V42" s="10"/>
      <c r="W42" s="10"/>
      <c r="X42" s="97"/>
      <c r="Y42" s="97"/>
      <c r="Z42" s="167"/>
      <c r="AA42" s="10"/>
      <c r="AB42" s="10"/>
      <c r="AC42" s="10"/>
      <c r="AD42" s="10"/>
      <c r="AE42" s="111"/>
      <c r="AF42" s="11"/>
      <c r="AG42" s="162"/>
      <c r="AH42" s="10"/>
      <c r="AI42" s="10"/>
      <c r="AJ42" s="10"/>
      <c r="AK42" s="10"/>
      <c r="AL42" s="10"/>
      <c r="AM42" s="10"/>
      <c r="AN42" s="10"/>
      <c r="AO42" s="111"/>
      <c r="AP42" s="162"/>
      <c r="AQ42" s="10"/>
      <c r="AR42" s="10"/>
      <c r="AS42" s="10"/>
      <c r="AT42" s="10"/>
      <c r="AU42" s="10"/>
      <c r="AV42" s="10"/>
      <c r="AW42" s="10"/>
      <c r="AX42" s="111"/>
      <c r="AY42" s="11"/>
      <c r="AZ42" s="162"/>
      <c r="BA42" s="10"/>
      <c r="BB42" s="10"/>
      <c r="BC42" s="10"/>
      <c r="BD42" s="10"/>
      <c r="BE42" s="10"/>
      <c r="BF42" s="10"/>
      <c r="BG42" s="10"/>
      <c r="BH42" s="1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</row>
    <row r="43" spans="1:88" ht="19.5" customHeight="1">
      <c r="A43" s="11"/>
      <c r="B43" s="11"/>
      <c r="C43" s="111"/>
      <c r="D43" s="111"/>
      <c r="E43" s="111"/>
      <c r="F43" s="157"/>
      <c r="G43" s="157"/>
      <c r="H43" s="157"/>
      <c r="I43" s="157"/>
      <c r="J43" s="111"/>
      <c r="K43" s="111"/>
      <c r="L43" s="166"/>
      <c r="M43" s="11"/>
      <c r="N43" s="10"/>
      <c r="O43" s="10"/>
      <c r="P43" s="10"/>
      <c r="Q43" s="10"/>
      <c r="R43" s="11"/>
      <c r="S43" s="11"/>
      <c r="T43" s="11"/>
      <c r="U43" s="11"/>
      <c r="V43" s="11"/>
      <c r="W43" s="11"/>
      <c r="X43" s="157"/>
      <c r="Y43" s="157"/>
      <c r="Z43" s="152"/>
      <c r="AA43" s="111"/>
      <c r="AB43" s="157"/>
      <c r="AC43" s="111"/>
      <c r="AD43" s="111"/>
      <c r="AE43" s="111"/>
      <c r="AF43" s="11"/>
      <c r="AG43" s="11"/>
      <c r="AH43" s="11"/>
      <c r="AI43" s="111"/>
      <c r="AJ43" s="111"/>
      <c r="AK43" s="111"/>
      <c r="AL43" s="157"/>
      <c r="AM43" s="111"/>
      <c r="AN43" s="111"/>
      <c r="AO43" s="111"/>
      <c r="AP43" s="11"/>
      <c r="AQ43" s="11"/>
      <c r="AR43" s="111"/>
      <c r="AS43" s="111"/>
      <c r="AT43" s="111"/>
      <c r="AU43" s="157"/>
      <c r="AV43" s="111"/>
      <c r="AW43" s="111"/>
      <c r="AX43" s="111"/>
      <c r="AY43" s="11"/>
      <c r="AZ43" s="11"/>
      <c r="BA43" s="11"/>
      <c r="BB43" s="111"/>
      <c r="BC43" s="111"/>
      <c r="BD43" s="111"/>
      <c r="BE43" s="157"/>
      <c r="BF43" s="111"/>
      <c r="BG43" s="111"/>
      <c r="BH43" s="1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</row>
    <row r="44" spans="1:88" ht="19.5" customHeight="1">
      <c r="A44" s="11"/>
      <c r="B44" s="11"/>
      <c r="C44" s="111"/>
      <c r="D44" s="111"/>
      <c r="E44" s="111"/>
      <c r="F44" s="157"/>
      <c r="G44" s="157"/>
      <c r="H44" s="157"/>
      <c r="I44" s="157"/>
      <c r="J44" s="111"/>
      <c r="K44" s="111"/>
      <c r="L44" s="166"/>
      <c r="M44" s="11"/>
      <c r="N44" s="10"/>
      <c r="O44" s="8"/>
      <c r="P44" s="8"/>
      <c r="Q44" s="8"/>
      <c r="R44" s="11"/>
      <c r="S44" s="11"/>
      <c r="T44" s="11"/>
      <c r="U44" s="11"/>
      <c r="V44" s="11"/>
      <c r="W44" s="11"/>
      <c r="X44" s="157"/>
      <c r="Y44" s="157"/>
      <c r="Z44" s="152"/>
      <c r="AA44" s="111"/>
      <c r="AB44" s="157"/>
      <c r="AC44" s="111"/>
      <c r="AD44" s="111"/>
      <c r="AE44" s="111"/>
      <c r="AF44" s="11"/>
      <c r="AG44" s="11"/>
      <c r="AH44" s="11"/>
      <c r="AI44" s="111"/>
      <c r="AJ44" s="111"/>
      <c r="AK44" s="111"/>
      <c r="AL44" s="157"/>
      <c r="AM44" s="111"/>
      <c r="AN44" s="111"/>
      <c r="AO44" s="111"/>
      <c r="AP44" s="11"/>
      <c r="AQ44" s="11"/>
      <c r="AR44" s="111"/>
      <c r="AS44" s="111"/>
      <c r="AT44" s="111"/>
      <c r="AU44" s="157"/>
      <c r="AV44" s="111"/>
      <c r="AW44" s="111"/>
      <c r="AX44" s="111"/>
      <c r="AY44" s="11"/>
      <c r="AZ44" s="11"/>
      <c r="BA44" s="11"/>
      <c r="BB44" s="111"/>
      <c r="BC44" s="111"/>
      <c r="BD44" s="111"/>
      <c r="BE44" s="157"/>
      <c r="BF44" s="111"/>
      <c r="BG44" s="111"/>
      <c r="BH44" s="1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</row>
    <row r="45" spans="1:88" ht="19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68"/>
      <c r="M45" s="11"/>
      <c r="N45" s="10"/>
      <c r="O45" s="54"/>
      <c r="P45" s="54"/>
      <c r="Q45" s="54"/>
      <c r="R45" s="169"/>
      <c r="S45" s="111"/>
      <c r="T45" s="111"/>
      <c r="U45" s="111"/>
      <c r="V45" s="111"/>
      <c r="W45" s="111"/>
      <c r="X45" s="157"/>
      <c r="Y45" s="157"/>
      <c r="Z45" s="152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</row>
    <row r="46" spans="1:88" ht="19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68"/>
      <c r="M46" s="11"/>
      <c r="N46" s="8"/>
      <c r="O46" s="8"/>
      <c r="P46" s="8"/>
      <c r="Q46" s="8"/>
      <c r="R46" s="11"/>
      <c r="S46" s="170"/>
      <c r="T46" s="170"/>
      <c r="U46" s="170"/>
      <c r="V46" s="170"/>
      <c r="W46" s="170"/>
      <c r="X46" s="171"/>
      <c r="Y46" s="171"/>
      <c r="Z46" s="152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</row>
    <row r="47" spans="1:88" ht="19.5" customHeight="1">
      <c r="A47" s="8"/>
      <c r="B47" s="8"/>
      <c r="C47" s="8"/>
      <c r="D47" s="8"/>
      <c r="E47" s="11"/>
      <c r="F47" s="11"/>
      <c r="G47" s="11"/>
      <c r="H47" s="11"/>
      <c r="I47" s="11"/>
      <c r="J47" s="11"/>
      <c r="K47" s="11"/>
      <c r="L47" s="168"/>
      <c r="M47" s="8"/>
      <c r="N47" s="54"/>
      <c r="O47" s="11"/>
      <c r="P47" s="8"/>
      <c r="Q47" s="8"/>
      <c r="R47" s="172"/>
      <c r="S47" s="173"/>
      <c r="T47" s="173"/>
      <c r="U47" s="173"/>
      <c r="V47" s="173"/>
      <c r="W47" s="173"/>
      <c r="X47" s="174"/>
      <c r="Y47" s="174"/>
      <c r="Z47" s="152"/>
      <c r="AA47" s="8"/>
      <c r="AB47" s="11"/>
      <c r="AC47" s="11"/>
      <c r="AD47" s="11"/>
      <c r="AE47" s="11"/>
      <c r="AF47" s="11"/>
      <c r="AG47" s="8"/>
      <c r="AH47" s="8"/>
      <c r="AI47" s="8"/>
      <c r="AJ47" s="8"/>
      <c r="AK47" s="11"/>
      <c r="AL47" s="11"/>
      <c r="AM47" s="11"/>
      <c r="AN47" s="11"/>
      <c r="AO47" s="11"/>
      <c r="AP47" s="8"/>
      <c r="AQ47" s="8"/>
      <c r="AR47" s="8"/>
      <c r="AS47" s="8"/>
      <c r="AT47" s="11"/>
      <c r="AU47" s="11"/>
      <c r="AV47" s="11"/>
      <c r="AW47" s="11"/>
      <c r="AX47" s="11"/>
      <c r="AY47" s="11"/>
      <c r="AZ47" s="8"/>
      <c r="BA47" s="8"/>
      <c r="BB47" s="8"/>
      <c r="BC47" s="8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</row>
    <row r="48" spans="1:88" ht="19.5" customHeight="1">
      <c r="A48" s="10"/>
      <c r="B48" s="10"/>
      <c r="C48" s="10"/>
      <c r="D48" s="10"/>
      <c r="E48" s="11"/>
      <c r="F48" s="11"/>
      <c r="G48" s="11"/>
      <c r="H48" s="11"/>
      <c r="I48" s="11"/>
      <c r="J48" s="11"/>
      <c r="K48" s="11"/>
      <c r="L48" s="168"/>
      <c r="M48" s="10"/>
      <c r="N48" s="8"/>
      <c r="O48" s="11"/>
      <c r="P48" s="8"/>
      <c r="Q48" s="8"/>
      <c r="R48" s="11"/>
      <c r="S48" s="173"/>
      <c r="T48" s="173"/>
      <c r="U48" s="173"/>
      <c r="V48" s="173"/>
      <c r="W48" s="173"/>
      <c r="X48" s="174"/>
      <c r="Y48" s="174"/>
      <c r="Z48" s="152"/>
      <c r="AA48" s="10"/>
      <c r="AB48" s="11"/>
      <c r="AC48" s="11"/>
      <c r="AD48" s="11"/>
      <c r="AE48" s="11"/>
      <c r="AF48" s="11"/>
      <c r="AG48" s="10"/>
      <c r="AH48" s="10"/>
      <c r="AI48" s="10"/>
      <c r="AJ48" s="10"/>
      <c r="AK48" s="11"/>
      <c r="AL48" s="11"/>
      <c r="AM48" s="11"/>
      <c r="AN48" s="11"/>
      <c r="AO48" s="11"/>
      <c r="AP48" s="10"/>
      <c r="AQ48" s="10"/>
      <c r="AR48" s="10"/>
      <c r="AS48" s="10"/>
      <c r="AT48" s="11"/>
      <c r="AU48" s="11"/>
      <c r="AV48" s="11"/>
      <c r="AW48" s="11"/>
      <c r="AX48" s="11"/>
      <c r="AY48" s="11"/>
      <c r="AZ48" s="10"/>
      <c r="BA48" s="10"/>
      <c r="BB48" s="10"/>
      <c r="BC48" s="10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</row>
    <row r="49" spans="1:88" ht="19.5" customHeight="1">
      <c r="A49" s="10"/>
      <c r="B49" s="10"/>
      <c r="C49" s="10"/>
      <c r="D49" s="10"/>
      <c r="E49" s="111"/>
      <c r="F49" s="10"/>
      <c r="G49" s="10"/>
      <c r="H49" s="10"/>
      <c r="I49" s="10"/>
      <c r="J49" s="10"/>
      <c r="K49" s="10"/>
      <c r="L49" s="175"/>
      <c r="M49" s="10"/>
      <c r="N49" s="16"/>
      <c r="O49" s="11"/>
      <c r="P49" s="8"/>
      <c r="Q49" s="8"/>
      <c r="R49" s="11"/>
      <c r="S49" s="173"/>
      <c r="T49" s="173"/>
      <c r="U49" s="173"/>
      <c r="V49" s="173"/>
      <c r="W49" s="173"/>
      <c r="X49" s="174"/>
      <c r="Y49" s="174"/>
      <c r="Z49" s="152"/>
      <c r="AA49" s="10"/>
      <c r="AB49" s="10"/>
      <c r="AC49" s="10"/>
      <c r="AD49" s="10"/>
      <c r="AE49" s="10"/>
      <c r="AF49" s="11"/>
      <c r="AG49" s="10"/>
      <c r="AH49" s="10"/>
      <c r="AI49" s="10"/>
      <c r="AJ49" s="10"/>
      <c r="AK49" s="111"/>
      <c r="AL49" s="10"/>
      <c r="AM49" s="10"/>
      <c r="AN49" s="10"/>
      <c r="AO49" s="10"/>
      <c r="AP49" s="10"/>
      <c r="AQ49" s="10"/>
      <c r="AR49" s="10"/>
      <c r="AS49" s="10"/>
      <c r="AT49" s="111"/>
      <c r="AU49" s="10"/>
      <c r="AV49" s="10"/>
      <c r="AW49" s="10"/>
      <c r="AX49" s="10"/>
      <c r="AY49" s="11"/>
      <c r="AZ49" s="10"/>
      <c r="BA49" s="10"/>
      <c r="BB49" s="10"/>
      <c r="BC49" s="10"/>
      <c r="BD49" s="111"/>
      <c r="BE49" s="10"/>
      <c r="BF49" s="10"/>
      <c r="BG49" s="10"/>
      <c r="BH49" s="10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</row>
    <row r="50" spans="1:88" ht="19.5" customHeight="1">
      <c r="A50" s="10"/>
      <c r="B50" s="10"/>
      <c r="C50" s="10"/>
      <c r="D50" s="10"/>
      <c r="E50" s="11"/>
      <c r="F50" s="11"/>
      <c r="G50" s="11"/>
      <c r="H50" s="11"/>
      <c r="I50" s="11"/>
      <c r="J50" s="11"/>
      <c r="K50" s="11"/>
      <c r="L50" s="168"/>
      <c r="M50" s="10"/>
      <c r="N50" s="23"/>
      <c r="O50" s="11"/>
      <c r="P50" s="8"/>
      <c r="Q50" s="8"/>
      <c r="R50" s="11"/>
      <c r="S50" s="174"/>
      <c r="T50" s="174"/>
      <c r="U50" s="174"/>
      <c r="V50" s="174"/>
      <c r="W50" s="174"/>
      <c r="X50" s="174"/>
      <c r="Y50" s="174"/>
      <c r="Z50" s="152"/>
      <c r="AA50" s="10"/>
      <c r="AB50" s="11"/>
      <c r="AC50" s="11"/>
      <c r="AD50" s="11"/>
      <c r="AE50" s="11"/>
      <c r="AF50" s="11"/>
      <c r="AG50" s="10"/>
      <c r="AH50" s="10"/>
      <c r="AI50" s="10"/>
      <c r="AJ50" s="10"/>
      <c r="AK50" s="11"/>
      <c r="AL50" s="11"/>
      <c r="AM50" s="11"/>
      <c r="AN50" s="11"/>
      <c r="AO50" s="11"/>
      <c r="AP50" s="10"/>
      <c r="AQ50" s="10"/>
      <c r="AR50" s="10"/>
      <c r="AS50" s="10"/>
      <c r="AT50" s="11"/>
      <c r="AU50" s="11"/>
      <c r="AV50" s="11"/>
      <c r="AW50" s="11"/>
      <c r="AX50" s="11"/>
      <c r="AY50" s="11"/>
      <c r="AZ50" s="10"/>
      <c r="BA50" s="10"/>
      <c r="BB50" s="10"/>
      <c r="BC50" s="10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</row>
    <row r="51" spans="1:88" ht="19.5" customHeight="1">
      <c r="A51" s="8"/>
      <c r="B51" s="8"/>
      <c r="C51" s="8"/>
      <c r="D51" s="8"/>
      <c r="E51" s="11"/>
      <c r="F51" s="11"/>
      <c r="G51" s="11"/>
      <c r="H51" s="11"/>
      <c r="I51" s="11"/>
      <c r="J51" s="11"/>
      <c r="K51" s="11"/>
      <c r="L51" s="168"/>
      <c r="M51" s="8"/>
      <c r="N51" s="16"/>
      <c r="O51" s="11"/>
      <c r="P51" s="8"/>
      <c r="Q51" s="8"/>
      <c r="R51" s="11"/>
      <c r="S51" s="173"/>
      <c r="T51" s="173"/>
      <c r="U51" s="173"/>
      <c r="V51" s="173"/>
      <c r="W51" s="173"/>
      <c r="X51" s="174"/>
      <c r="Y51" s="174"/>
      <c r="Z51" s="152"/>
      <c r="AA51" s="8"/>
      <c r="AB51" s="11"/>
      <c r="AC51" s="11"/>
      <c r="AD51" s="11"/>
      <c r="AE51" s="11"/>
      <c r="AF51" s="11"/>
      <c r="AG51" s="8"/>
      <c r="AH51" s="8"/>
      <c r="AI51" s="8"/>
      <c r="AJ51" s="8"/>
      <c r="AK51" s="11"/>
      <c r="AL51" s="11"/>
      <c r="AM51" s="11"/>
      <c r="AN51" s="11"/>
      <c r="AO51" s="11"/>
      <c r="AP51" s="8"/>
      <c r="AQ51" s="8"/>
      <c r="AR51" s="8"/>
      <c r="AS51" s="8"/>
      <c r="AT51" s="11"/>
      <c r="AU51" s="11"/>
      <c r="AV51" s="11"/>
      <c r="AW51" s="11"/>
      <c r="AX51" s="11"/>
      <c r="AY51" s="11"/>
      <c r="AZ51" s="8"/>
      <c r="BA51" s="8"/>
      <c r="BB51" s="8"/>
      <c r="BC51" s="8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</row>
    <row r="52" spans="1:88" ht="19.5" customHeight="1">
      <c r="A52" s="54"/>
      <c r="B52" s="54"/>
      <c r="C52" s="54"/>
      <c r="D52" s="54"/>
      <c r="E52" s="169"/>
      <c r="F52" s="111"/>
      <c r="G52" s="111"/>
      <c r="H52" s="111"/>
      <c r="I52" s="111"/>
      <c r="J52" s="111"/>
      <c r="K52" s="111"/>
      <c r="L52" s="166"/>
      <c r="M52" s="54"/>
      <c r="N52" s="16"/>
      <c r="O52" s="11"/>
      <c r="P52" s="8"/>
      <c r="Q52" s="8"/>
      <c r="R52" s="11"/>
      <c r="S52" s="176"/>
      <c r="T52" s="176"/>
      <c r="U52" s="176"/>
      <c r="V52" s="176"/>
      <c r="W52" s="176"/>
      <c r="X52" s="174"/>
      <c r="Y52" s="174"/>
      <c r="Z52" s="152"/>
      <c r="AA52" s="54"/>
      <c r="AB52" s="111"/>
      <c r="AC52" s="111"/>
      <c r="AD52" s="111"/>
      <c r="AE52" s="111"/>
      <c r="AF52" s="11"/>
      <c r="AG52" s="54"/>
      <c r="AH52" s="54"/>
      <c r="AI52" s="54"/>
      <c r="AJ52" s="54"/>
      <c r="AK52" s="169"/>
      <c r="AL52" s="111"/>
      <c r="AM52" s="111"/>
      <c r="AN52" s="111"/>
      <c r="AO52" s="111"/>
      <c r="AP52" s="54"/>
      <c r="AQ52" s="54"/>
      <c r="AR52" s="54"/>
      <c r="AS52" s="54"/>
      <c r="AT52" s="169"/>
      <c r="AU52" s="111"/>
      <c r="AV52" s="111"/>
      <c r="AW52" s="111"/>
      <c r="AX52" s="111"/>
      <c r="AY52" s="11"/>
      <c r="AZ52" s="54"/>
      <c r="BA52" s="54"/>
      <c r="BB52" s="54"/>
      <c r="BC52" s="54"/>
      <c r="BD52" s="169"/>
      <c r="BE52" s="111"/>
      <c r="BF52" s="111"/>
      <c r="BG52" s="111"/>
      <c r="BH52" s="1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</row>
    <row r="53" spans="1:88" ht="19.5" customHeight="1">
      <c r="A53" s="8"/>
      <c r="B53" s="8"/>
      <c r="C53" s="8"/>
      <c r="D53" s="8"/>
      <c r="E53" s="11"/>
      <c r="F53" s="170"/>
      <c r="G53" s="170"/>
      <c r="H53" s="170"/>
      <c r="I53" s="170"/>
      <c r="J53" s="170"/>
      <c r="K53" s="170"/>
      <c r="L53" s="168"/>
      <c r="M53" s="8"/>
      <c r="N53" s="16"/>
      <c r="O53" s="11"/>
      <c r="P53" s="8"/>
      <c r="Q53" s="8"/>
      <c r="R53" s="11"/>
      <c r="S53" s="176"/>
      <c r="T53" s="176"/>
      <c r="U53" s="176"/>
      <c r="V53" s="176"/>
      <c r="W53" s="176"/>
      <c r="X53" s="174"/>
      <c r="Y53" s="174"/>
      <c r="Z53" s="152"/>
      <c r="AA53" s="8"/>
      <c r="AB53" s="170"/>
      <c r="AC53" s="170"/>
      <c r="AD53" s="170"/>
      <c r="AE53" s="170"/>
      <c r="AF53" s="11"/>
      <c r="AG53" s="8"/>
      <c r="AH53" s="8"/>
      <c r="AI53" s="8"/>
      <c r="AJ53" s="8"/>
      <c r="AK53" s="11"/>
      <c r="AL53" s="170"/>
      <c r="AM53" s="170"/>
      <c r="AN53" s="170"/>
      <c r="AO53" s="170"/>
      <c r="AP53" s="8"/>
      <c r="AQ53" s="8"/>
      <c r="AR53" s="8"/>
      <c r="AS53" s="8"/>
      <c r="AT53" s="11"/>
      <c r="AU53" s="170"/>
      <c r="AV53" s="170"/>
      <c r="AW53" s="170"/>
      <c r="AX53" s="170"/>
      <c r="AY53" s="11"/>
      <c r="AZ53" s="8"/>
      <c r="BA53" s="8"/>
      <c r="BB53" s="8"/>
      <c r="BC53" s="8"/>
      <c r="BD53" s="11"/>
      <c r="BE53" s="170"/>
      <c r="BF53" s="170"/>
      <c r="BG53" s="170"/>
      <c r="BH53" s="170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</row>
    <row r="54" spans="1:88" ht="19.5" customHeight="1">
      <c r="A54" s="16"/>
      <c r="B54" s="11"/>
      <c r="C54" s="8"/>
      <c r="D54" s="8"/>
      <c r="E54" s="172"/>
      <c r="F54" s="173"/>
      <c r="G54" s="173"/>
      <c r="H54" s="173"/>
      <c r="I54" s="173"/>
      <c r="J54" s="173"/>
      <c r="K54" s="173"/>
      <c r="L54" s="168"/>
      <c r="M54" s="11"/>
      <c r="N54" s="16"/>
      <c r="O54" s="11"/>
      <c r="P54" s="8"/>
      <c r="Q54" s="8"/>
      <c r="R54" s="11"/>
      <c r="S54" s="173"/>
      <c r="T54" s="173"/>
      <c r="U54" s="173"/>
      <c r="V54" s="173"/>
      <c r="W54" s="173"/>
      <c r="X54" s="174"/>
      <c r="Y54" s="174"/>
      <c r="Z54" s="152"/>
      <c r="AA54" s="8"/>
      <c r="AB54" s="173"/>
      <c r="AC54" s="173"/>
      <c r="AD54" s="173"/>
      <c r="AE54" s="173"/>
      <c r="AF54" s="11"/>
      <c r="AG54" s="16"/>
      <c r="AH54" s="11"/>
      <c r="AI54" s="8"/>
      <c r="AJ54" s="8"/>
      <c r="AK54" s="172"/>
      <c r="AL54" s="173"/>
      <c r="AM54" s="173"/>
      <c r="AN54" s="173"/>
      <c r="AO54" s="173"/>
      <c r="AP54" s="16"/>
      <c r="AQ54" s="11"/>
      <c r="AR54" s="8"/>
      <c r="AS54" s="8"/>
      <c r="AT54" s="172"/>
      <c r="AU54" s="173"/>
      <c r="AV54" s="173"/>
      <c r="AW54" s="173"/>
      <c r="AX54" s="173"/>
      <c r="AY54" s="11"/>
      <c r="AZ54" s="16"/>
      <c r="BA54" s="11"/>
      <c r="BB54" s="8"/>
      <c r="BC54" s="8"/>
      <c r="BD54" s="172"/>
      <c r="BE54" s="173"/>
      <c r="BF54" s="173"/>
      <c r="BG54" s="173"/>
      <c r="BH54" s="173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</row>
    <row r="55" spans="1:88" ht="19.5" customHeight="1">
      <c r="A55" s="23"/>
      <c r="B55" s="11"/>
      <c r="C55" s="8"/>
      <c r="D55" s="8"/>
      <c r="E55" s="11"/>
      <c r="F55" s="173"/>
      <c r="G55" s="173"/>
      <c r="H55" s="173"/>
      <c r="I55" s="173"/>
      <c r="J55" s="173"/>
      <c r="K55" s="173"/>
      <c r="L55" s="168"/>
      <c r="M55" s="11"/>
      <c r="N55" s="16"/>
      <c r="O55" s="11"/>
      <c r="P55" s="8"/>
      <c r="Q55" s="8"/>
      <c r="R55" s="11"/>
      <c r="S55" s="173"/>
      <c r="T55" s="173"/>
      <c r="U55" s="173"/>
      <c r="V55" s="173"/>
      <c r="W55" s="173"/>
      <c r="X55" s="174"/>
      <c r="Y55" s="174"/>
      <c r="Z55" s="152"/>
      <c r="AA55" s="8"/>
      <c r="AB55" s="173"/>
      <c r="AC55" s="173"/>
      <c r="AD55" s="173"/>
      <c r="AE55" s="173"/>
      <c r="AF55" s="11"/>
      <c r="AG55" s="23"/>
      <c r="AH55" s="11"/>
      <c r="AI55" s="8"/>
      <c r="AJ55" s="8"/>
      <c r="AK55" s="11"/>
      <c r="AL55" s="173"/>
      <c r="AM55" s="173"/>
      <c r="AN55" s="173"/>
      <c r="AO55" s="173"/>
      <c r="AP55" s="23"/>
      <c r="AQ55" s="11"/>
      <c r="AR55" s="8"/>
      <c r="AS55" s="8"/>
      <c r="AT55" s="11"/>
      <c r="AU55" s="173"/>
      <c r="AV55" s="173"/>
      <c r="AW55" s="173"/>
      <c r="AX55" s="173"/>
      <c r="AY55" s="11"/>
      <c r="AZ55" s="23"/>
      <c r="BA55" s="11"/>
      <c r="BB55" s="8"/>
      <c r="BC55" s="8"/>
      <c r="BD55" s="11"/>
      <c r="BE55" s="173"/>
      <c r="BF55" s="173"/>
      <c r="BG55" s="173"/>
      <c r="BH55" s="173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</row>
    <row r="56" spans="1:88" ht="19.5" customHeight="1">
      <c r="A56" s="16"/>
      <c r="B56" s="11"/>
      <c r="C56" s="8"/>
      <c r="D56" s="8"/>
      <c r="E56" s="11"/>
      <c r="F56" s="173"/>
      <c r="G56" s="173"/>
      <c r="H56" s="173"/>
      <c r="I56" s="173"/>
      <c r="J56" s="173"/>
      <c r="K56" s="173"/>
      <c r="L56" s="168"/>
      <c r="M56" s="11"/>
      <c r="N56" s="16"/>
      <c r="O56" s="11"/>
      <c r="P56" s="11"/>
      <c r="Q56" s="11"/>
      <c r="R56" s="172"/>
      <c r="S56" s="173"/>
      <c r="T56" s="173"/>
      <c r="U56" s="173"/>
      <c r="V56" s="173"/>
      <c r="W56" s="173"/>
      <c r="X56" s="174"/>
      <c r="Y56" s="174"/>
      <c r="Z56" s="152"/>
      <c r="AA56" s="8"/>
      <c r="AB56" s="173"/>
      <c r="AC56" s="173"/>
      <c r="AD56" s="173"/>
      <c r="AE56" s="173"/>
      <c r="AF56" s="11"/>
      <c r="AG56" s="16"/>
      <c r="AH56" s="11"/>
      <c r="AI56" s="8"/>
      <c r="AJ56" s="8"/>
      <c r="AK56" s="11"/>
      <c r="AL56" s="173"/>
      <c r="AM56" s="173"/>
      <c r="AN56" s="173"/>
      <c r="AO56" s="173"/>
      <c r="AP56" s="16"/>
      <c r="AQ56" s="11"/>
      <c r="AR56" s="8"/>
      <c r="AS56" s="8"/>
      <c r="AT56" s="11"/>
      <c r="AU56" s="173"/>
      <c r="AV56" s="173"/>
      <c r="AW56" s="173"/>
      <c r="AX56" s="173"/>
      <c r="AY56" s="11"/>
      <c r="AZ56" s="16"/>
      <c r="BA56" s="11"/>
      <c r="BB56" s="8"/>
      <c r="BC56" s="8"/>
      <c r="BD56" s="11"/>
      <c r="BE56" s="173"/>
      <c r="BF56" s="173"/>
      <c r="BG56" s="173"/>
      <c r="BH56" s="173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</row>
    <row r="57" spans="1:88" ht="19.5" customHeight="1">
      <c r="A57" s="16"/>
      <c r="B57" s="11"/>
      <c r="C57" s="8"/>
      <c r="D57" s="8"/>
      <c r="E57" s="11"/>
      <c r="F57" s="174"/>
      <c r="G57" s="174"/>
      <c r="H57" s="174"/>
      <c r="I57" s="174"/>
      <c r="J57" s="174"/>
      <c r="K57" s="174"/>
      <c r="L57" s="152"/>
      <c r="M57" s="11"/>
      <c r="N57" s="23"/>
      <c r="O57" s="11"/>
      <c r="P57" s="8"/>
      <c r="Q57" s="8"/>
      <c r="R57" s="11"/>
      <c r="S57" s="173"/>
      <c r="T57" s="173"/>
      <c r="U57" s="173"/>
      <c r="V57" s="173"/>
      <c r="W57" s="173"/>
      <c r="X57" s="174"/>
      <c r="Y57" s="174"/>
      <c r="Z57" s="152"/>
      <c r="AA57" s="8"/>
      <c r="AB57" s="174"/>
      <c r="AC57" s="174"/>
      <c r="AD57" s="174"/>
      <c r="AE57" s="174"/>
      <c r="AF57" s="11"/>
      <c r="AG57" s="16"/>
      <c r="AH57" s="11"/>
      <c r="AI57" s="8"/>
      <c r="AJ57" s="8"/>
      <c r="AK57" s="11"/>
      <c r="AL57" s="174"/>
      <c r="AM57" s="174"/>
      <c r="AN57" s="174"/>
      <c r="AO57" s="174"/>
      <c r="AP57" s="16"/>
      <c r="AQ57" s="11"/>
      <c r="AR57" s="8"/>
      <c r="AS57" s="8"/>
      <c r="AT57" s="11"/>
      <c r="AU57" s="174"/>
      <c r="AV57" s="174"/>
      <c r="AW57" s="174"/>
      <c r="AX57" s="174"/>
      <c r="AY57" s="11"/>
      <c r="AZ57" s="16"/>
      <c r="BA57" s="11"/>
      <c r="BB57" s="8"/>
      <c r="BC57" s="8"/>
      <c r="BD57" s="11"/>
      <c r="BE57" s="174"/>
      <c r="BF57" s="174"/>
      <c r="BG57" s="174"/>
      <c r="BH57" s="174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</row>
    <row r="58" spans="1:88" ht="19.5" customHeight="1">
      <c r="A58" s="16"/>
      <c r="B58" s="11"/>
      <c r="C58" s="8"/>
      <c r="D58" s="8"/>
      <c r="E58" s="11"/>
      <c r="F58" s="173"/>
      <c r="G58" s="173"/>
      <c r="H58" s="173"/>
      <c r="I58" s="173"/>
      <c r="J58" s="173"/>
      <c r="K58" s="173"/>
      <c r="L58" s="168"/>
      <c r="M58" s="11"/>
      <c r="N58" s="11"/>
      <c r="O58" s="11"/>
      <c r="P58" s="8"/>
      <c r="Q58" s="8"/>
      <c r="R58" s="11"/>
      <c r="S58" s="173"/>
      <c r="T58" s="173"/>
      <c r="U58" s="173"/>
      <c r="V58" s="173"/>
      <c r="W58" s="173"/>
      <c r="X58" s="174"/>
      <c r="Y58" s="174"/>
      <c r="Z58" s="152"/>
      <c r="AA58" s="8"/>
      <c r="AB58" s="173"/>
      <c r="AC58" s="173"/>
      <c r="AD58" s="173"/>
      <c r="AE58" s="173"/>
      <c r="AF58" s="11"/>
      <c r="AG58" s="16"/>
      <c r="AH58" s="11"/>
      <c r="AI58" s="8"/>
      <c r="AJ58" s="8"/>
      <c r="AK58" s="11"/>
      <c r="AL58" s="173"/>
      <c r="AM58" s="173"/>
      <c r="AN58" s="173"/>
      <c r="AO58" s="173"/>
      <c r="AP58" s="16"/>
      <c r="AQ58" s="11"/>
      <c r="AR58" s="8"/>
      <c r="AS58" s="8"/>
      <c r="AT58" s="11"/>
      <c r="AU58" s="173"/>
      <c r="AV58" s="173"/>
      <c r="AW58" s="173"/>
      <c r="AX58" s="173"/>
      <c r="AY58" s="11"/>
      <c r="AZ58" s="16"/>
      <c r="BA58" s="11"/>
      <c r="BB58" s="8"/>
      <c r="BC58" s="8"/>
      <c r="BD58" s="11"/>
      <c r="BE58" s="173"/>
      <c r="BF58" s="173"/>
      <c r="BG58" s="173"/>
      <c r="BH58" s="173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</row>
    <row r="59" spans="1:88" ht="19.5" customHeight="1">
      <c r="A59" s="16"/>
      <c r="B59" s="11"/>
      <c r="C59" s="8"/>
      <c r="D59" s="8"/>
      <c r="E59" s="11"/>
      <c r="F59" s="176"/>
      <c r="G59" s="176"/>
      <c r="H59" s="176"/>
      <c r="I59" s="176"/>
      <c r="J59" s="176"/>
      <c r="K59" s="176"/>
      <c r="L59" s="166"/>
      <c r="M59" s="11"/>
      <c r="N59" s="16"/>
      <c r="O59" s="11"/>
      <c r="P59" s="8"/>
      <c r="Q59" s="8"/>
      <c r="R59" s="11"/>
      <c r="S59" s="173"/>
      <c r="T59" s="173"/>
      <c r="U59" s="173"/>
      <c r="V59" s="173"/>
      <c r="W59" s="173"/>
      <c r="X59" s="174"/>
      <c r="Y59" s="174"/>
      <c r="Z59" s="152"/>
      <c r="AA59" s="8"/>
      <c r="AB59" s="176"/>
      <c r="AC59" s="176"/>
      <c r="AD59" s="176"/>
      <c r="AE59" s="176"/>
      <c r="AF59" s="11"/>
      <c r="AG59" s="16"/>
      <c r="AH59" s="11"/>
      <c r="AI59" s="8"/>
      <c r="AJ59" s="8"/>
      <c r="AK59" s="11"/>
      <c r="AL59" s="176"/>
      <c r="AM59" s="176"/>
      <c r="AN59" s="176"/>
      <c r="AO59" s="176"/>
      <c r="AP59" s="16"/>
      <c r="AQ59" s="11"/>
      <c r="AR59" s="8"/>
      <c r="AS59" s="8"/>
      <c r="AT59" s="11"/>
      <c r="AU59" s="176"/>
      <c r="AV59" s="176"/>
      <c r="AW59" s="176"/>
      <c r="AX59" s="176"/>
      <c r="AY59" s="11"/>
      <c r="AZ59" s="16"/>
      <c r="BA59" s="11"/>
      <c r="BB59" s="8"/>
      <c r="BC59" s="8"/>
      <c r="BD59" s="11"/>
      <c r="BE59" s="176"/>
      <c r="BF59" s="176"/>
      <c r="BG59" s="176"/>
      <c r="BH59" s="176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</row>
    <row r="60" spans="1:88" ht="19.5" customHeight="1">
      <c r="A60" s="16"/>
      <c r="B60" s="11"/>
      <c r="C60" s="8"/>
      <c r="D60" s="8"/>
      <c r="E60" s="11"/>
      <c r="F60" s="176"/>
      <c r="G60" s="176"/>
      <c r="H60" s="176"/>
      <c r="I60" s="176"/>
      <c r="J60" s="176"/>
      <c r="K60" s="176"/>
      <c r="L60" s="166"/>
      <c r="M60" s="11"/>
      <c r="N60" s="8"/>
      <c r="O60" s="11"/>
      <c r="P60" s="8"/>
      <c r="Q60" s="8"/>
      <c r="R60" s="172"/>
      <c r="S60" s="173"/>
      <c r="T60" s="173"/>
      <c r="U60" s="173"/>
      <c r="V60" s="173"/>
      <c r="W60" s="173"/>
      <c r="X60" s="174"/>
      <c r="Y60" s="174"/>
      <c r="Z60" s="152"/>
      <c r="AA60" s="8"/>
      <c r="AB60" s="176"/>
      <c r="AC60" s="176"/>
      <c r="AD60" s="176"/>
      <c r="AE60" s="176"/>
      <c r="AF60" s="11"/>
      <c r="AG60" s="16"/>
      <c r="AH60" s="11"/>
      <c r="AI60" s="8"/>
      <c r="AJ60" s="8"/>
      <c r="AK60" s="11"/>
      <c r="AL60" s="176"/>
      <c r="AM60" s="176"/>
      <c r="AN60" s="176"/>
      <c r="AO60" s="176"/>
      <c r="AP60" s="16"/>
      <c r="AQ60" s="11"/>
      <c r="AR60" s="8"/>
      <c r="AS60" s="8"/>
      <c r="AT60" s="11"/>
      <c r="AU60" s="176"/>
      <c r="AV60" s="176"/>
      <c r="AW60" s="176"/>
      <c r="AX60" s="176"/>
      <c r="AY60" s="11"/>
      <c r="AZ60" s="16"/>
      <c r="BA60" s="11"/>
      <c r="BB60" s="8"/>
      <c r="BC60" s="8"/>
      <c r="BD60" s="11"/>
      <c r="BE60" s="176"/>
      <c r="BF60" s="176"/>
      <c r="BG60" s="176"/>
      <c r="BH60" s="176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</row>
    <row r="61" spans="1:88" ht="19.5" customHeight="1">
      <c r="A61" s="16"/>
      <c r="B61" s="11"/>
      <c r="C61" s="8"/>
      <c r="D61" s="8"/>
      <c r="E61" s="11"/>
      <c r="F61" s="173"/>
      <c r="G61" s="173"/>
      <c r="H61" s="173"/>
      <c r="I61" s="173"/>
      <c r="J61" s="173"/>
      <c r="K61" s="173"/>
      <c r="L61" s="168"/>
      <c r="M61" s="11"/>
      <c r="N61" s="16"/>
      <c r="O61" s="11"/>
      <c r="P61" s="8"/>
      <c r="Q61" s="8"/>
      <c r="R61" s="172"/>
      <c r="S61" s="173"/>
      <c r="T61" s="173"/>
      <c r="U61" s="173"/>
      <c r="V61" s="173"/>
      <c r="W61" s="173"/>
      <c r="X61" s="174"/>
      <c r="Y61" s="174"/>
      <c r="Z61" s="152"/>
      <c r="AA61" s="8"/>
      <c r="AB61" s="173"/>
      <c r="AC61" s="173"/>
      <c r="AD61" s="173"/>
      <c r="AE61" s="173"/>
      <c r="AF61" s="11"/>
      <c r="AG61" s="16"/>
      <c r="AH61" s="11"/>
      <c r="AI61" s="8"/>
      <c r="AJ61" s="8"/>
      <c r="AK61" s="11"/>
      <c r="AL61" s="173"/>
      <c r="AM61" s="173"/>
      <c r="AN61" s="173"/>
      <c r="AO61" s="173"/>
      <c r="AP61" s="16"/>
      <c r="AQ61" s="11"/>
      <c r="AR61" s="8"/>
      <c r="AS61" s="8"/>
      <c r="AT61" s="11"/>
      <c r="AU61" s="173"/>
      <c r="AV61" s="173"/>
      <c r="AW61" s="173"/>
      <c r="AX61" s="173"/>
      <c r="AY61" s="11"/>
      <c r="AZ61" s="16"/>
      <c r="BA61" s="11"/>
      <c r="BB61" s="8"/>
      <c r="BC61" s="8"/>
      <c r="BD61" s="11"/>
      <c r="BE61" s="173"/>
      <c r="BF61" s="173"/>
      <c r="BG61" s="173"/>
      <c r="BH61" s="173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</row>
    <row r="62" spans="1:88" ht="19.5" customHeight="1">
      <c r="A62" s="23"/>
      <c r="B62" s="11"/>
      <c r="C62" s="8"/>
      <c r="D62" s="8"/>
      <c r="E62" s="11"/>
      <c r="F62" s="173"/>
      <c r="G62" s="173"/>
      <c r="H62" s="173"/>
      <c r="I62" s="173"/>
      <c r="J62" s="173"/>
      <c r="K62" s="173"/>
      <c r="L62" s="168"/>
      <c r="M62" s="11"/>
      <c r="N62" s="16"/>
      <c r="O62" s="11"/>
      <c r="P62" s="8"/>
      <c r="Q62" s="8"/>
      <c r="R62" s="11"/>
      <c r="S62" s="173"/>
      <c r="T62" s="173"/>
      <c r="U62" s="173"/>
      <c r="V62" s="173"/>
      <c r="W62" s="173"/>
      <c r="X62" s="174"/>
      <c r="Y62" s="174"/>
      <c r="Z62" s="152"/>
      <c r="AA62" s="8"/>
      <c r="AB62" s="173"/>
      <c r="AC62" s="173"/>
      <c r="AD62" s="173"/>
      <c r="AE62" s="173"/>
      <c r="AF62" s="11"/>
      <c r="AG62" s="23"/>
      <c r="AH62" s="11"/>
      <c r="AI62" s="8"/>
      <c r="AJ62" s="8"/>
      <c r="AK62" s="11"/>
      <c r="AL62" s="173"/>
      <c r="AM62" s="173"/>
      <c r="AN62" s="173"/>
      <c r="AO62" s="173"/>
      <c r="AP62" s="23"/>
      <c r="AQ62" s="11"/>
      <c r="AR62" s="8"/>
      <c r="AS62" s="8"/>
      <c r="AT62" s="11"/>
      <c r="AU62" s="173"/>
      <c r="AV62" s="173"/>
      <c r="AW62" s="173"/>
      <c r="AX62" s="173"/>
      <c r="AY62" s="11"/>
      <c r="AZ62" s="23"/>
      <c r="BA62" s="11"/>
      <c r="BB62" s="8"/>
      <c r="BC62" s="8"/>
      <c r="BD62" s="11"/>
      <c r="BE62" s="173"/>
      <c r="BF62" s="173"/>
      <c r="BG62" s="173"/>
      <c r="BH62" s="173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</row>
    <row r="63" spans="1:88" ht="19.5" customHeight="1">
      <c r="A63" s="11"/>
      <c r="B63" s="11"/>
      <c r="C63" s="11"/>
      <c r="D63" s="11"/>
      <c r="E63" s="172"/>
      <c r="F63" s="173"/>
      <c r="G63" s="173"/>
      <c r="H63" s="173"/>
      <c r="I63" s="173"/>
      <c r="J63" s="173"/>
      <c r="K63" s="173"/>
      <c r="L63" s="168"/>
      <c r="M63" s="11"/>
      <c r="N63" s="23"/>
      <c r="O63" s="11"/>
      <c r="P63" s="8"/>
      <c r="Q63" s="8"/>
      <c r="R63" s="172"/>
      <c r="S63" s="173"/>
      <c r="T63" s="173"/>
      <c r="U63" s="173"/>
      <c r="V63" s="173"/>
      <c r="W63" s="173"/>
      <c r="X63" s="174"/>
      <c r="Y63" s="174"/>
      <c r="Z63" s="152"/>
      <c r="AA63" s="11"/>
      <c r="AB63" s="173"/>
      <c r="AC63" s="173"/>
      <c r="AD63" s="173"/>
      <c r="AE63" s="173"/>
      <c r="AF63" s="11"/>
      <c r="AG63" s="11"/>
      <c r="AH63" s="11"/>
      <c r="AI63" s="11"/>
      <c r="AJ63" s="11"/>
      <c r="AK63" s="172"/>
      <c r="AL63" s="173"/>
      <c r="AM63" s="173"/>
      <c r="AN63" s="173"/>
      <c r="AO63" s="173"/>
      <c r="AP63" s="11"/>
      <c r="AQ63" s="11"/>
      <c r="AR63" s="11"/>
      <c r="AS63" s="11"/>
      <c r="AT63" s="172"/>
      <c r="AU63" s="173"/>
      <c r="AV63" s="173"/>
      <c r="AW63" s="173"/>
      <c r="AX63" s="173"/>
      <c r="AY63" s="11"/>
      <c r="AZ63" s="11"/>
      <c r="BA63" s="11"/>
      <c r="BB63" s="11"/>
      <c r="BC63" s="11"/>
      <c r="BD63" s="172"/>
      <c r="BE63" s="173"/>
      <c r="BF63" s="173"/>
      <c r="BG63" s="173"/>
      <c r="BH63" s="173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</row>
    <row r="64" spans="1:88" ht="19.5" customHeight="1">
      <c r="A64" s="16"/>
      <c r="B64" s="11"/>
      <c r="C64" s="8"/>
      <c r="D64" s="8"/>
      <c r="E64" s="11"/>
      <c r="F64" s="173"/>
      <c r="G64" s="173"/>
      <c r="H64" s="173"/>
      <c r="I64" s="173"/>
      <c r="J64" s="173"/>
      <c r="K64" s="173"/>
      <c r="L64" s="168"/>
      <c r="M64" s="11"/>
      <c r="N64" s="16"/>
      <c r="O64" s="11"/>
      <c r="P64" s="8"/>
      <c r="Q64" s="8"/>
      <c r="R64" s="11"/>
      <c r="S64" s="173"/>
      <c r="T64" s="173"/>
      <c r="U64" s="173"/>
      <c r="V64" s="173"/>
      <c r="W64" s="173"/>
      <c r="X64" s="174"/>
      <c r="Y64" s="174"/>
      <c r="Z64" s="152"/>
      <c r="AA64" s="8"/>
      <c r="AB64" s="173"/>
      <c r="AC64" s="173"/>
      <c r="AD64" s="173"/>
      <c r="AE64" s="173"/>
      <c r="AF64" s="11"/>
      <c r="AG64" s="16"/>
      <c r="AH64" s="11"/>
      <c r="AI64" s="8"/>
      <c r="AJ64" s="8"/>
      <c r="AK64" s="11"/>
      <c r="AL64" s="173"/>
      <c r="AM64" s="173"/>
      <c r="AN64" s="173"/>
      <c r="AO64" s="173"/>
      <c r="AP64" s="16"/>
      <c r="AQ64" s="11"/>
      <c r="AR64" s="8"/>
      <c r="AS64" s="8"/>
      <c r="AT64" s="11"/>
      <c r="AU64" s="173"/>
      <c r="AV64" s="173"/>
      <c r="AW64" s="173"/>
      <c r="AX64" s="173"/>
      <c r="AY64" s="11"/>
      <c r="AZ64" s="16"/>
      <c r="BA64" s="11"/>
      <c r="BB64" s="8"/>
      <c r="BC64" s="8"/>
      <c r="BD64" s="11"/>
      <c r="BE64" s="173"/>
      <c r="BF64" s="173"/>
      <c r="BG64" s="173"/>
      <c r="BH64" s="173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</row>
    <row r="65" spans="1:88" ht="19.5" customHeight="1">
      <c r="A65" s="8"/>
      <c r="B65" s="11"/>
      <c r="C65" s="8"/>
      <c r="D65" s="8"/>
      <c r="E65" s="11"/>
      <c r="F65" s="173"/>
      <c r="G65" s="173"/>
      <c r="H65" s="173"/>
      <c r="I65" s="173"/>
      <c r="J65" s="173"/>
      <c r="K65" s="173"/>
      <c r="L65" s="168"/>
      <c r="M65" s="11"/>
      <c r="N65" s="16"/>
      <c r="O65" s="11"/>
      <c r="P65" s="8"/>
      <c r="Q65" s="8"/>
      <c r="R65" s="172"/>
      <c r="S65" s="173"/>
      <c r="T65" s="173"/>
      <c r="U65" s="173"/>
      <c r="V65" s="173"/>
      <c r="W65" s="173"/>
      <c r="X65" s="174"/>
      <c r="Y65" s="174"/>
      <c r="Z65" s="152"/>
      <c r="AA65" s="8"/>
      <c r="AB65" s="173"/>
      <c r="AC65" s="173"/>
      <c r="AD65" s="173"/>
      <c r="AE65" s="173"/>
      <c r="AF65" s="11"/>
      <c r="AG65" s="8"/>
      <c r="AH65" s="11"/>
      <c r="AI65" s="8"/>
      <c r="AJ65" s="8"/>
      <c r="AK65" s="11"/>
      <c r="AL65" s="173"/>
      <c r="AM65" s="173"/>
      <c r="AN65" s="173"/>
      <c r="AO65" s="173"/>
      <c r="AP65" s="8"/>
      <c r="AQ65" s="11"/>
      <c r="AR65" s="8"/>
      <c r="AS65" s="8"/>
      <c r="AT65" s="11"/>
      <c r="AU65" s="173"/>
      <c r="AV65" s="173"/>
      <c r="AW65" s="173"/>
      <c r="AX65" s="173"/>
      <c r="AY65" s="11"/>
      <c r="AZ65" s="8"/>
      <c r="BA65" s="11"/>
      <c r="BB65" s="8"/>
      <c r="BC65" s="8"/>
      <c r="BD65" s="11"/>
      <c r="BE65" s="173"/>
      <c r="BF65" s="173"/>
      <c r="BG65" s="173"/>
      <c r="BH65" s="173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</row>
    <row r="66" spans="1:88" ht="19.5" customHeight="1">
      <c r="A66" s="16"/>
      <c r="B66" s="11"/>
      <c r="C66" s="8"/>
      <c r="D66" s="8"/>
      <c r="E66" s="11"/>
      <c r="F66" s="173"/>
      <c r="G66" s="173"/>
      <c r="H66" s="173"/>
      <c r="I66" s="173"/>
      <c r="J66" s="173"/>
      <c r="K66" s="173"/>
      <c r="L66" s="168"/>
      <c r="M66" s="11"/>
      <c r="N66" s="16"/>
      <c r="O66" s="11"/>
      <c r="P66" s="8"/>
      <c r="Q66" s="8"/>
      <c r="R66" s="172"/>
      <c r="S66" s="173"/>
      <c r="T66" s="173"/>
      <c r="U66" s="173"/>
      <c r="V66" s="173"/>
      <c r="W66" s="173"/>
      <c r="X66" s="174"/>
      <c r="Y66" s="174"/>
      <c r="Z66" s="152"/>
      <c r="AA66" s="8"/>
      <c r="AB66" s="173"/>
      <c r="AC66" s="173"/>
      <c r="AD66" s="173"/>
      <c r="AE66" s="173"/>
      <c r="AF66" s="11"/>
      <c r="AG66" s="16"/>
      <c r="AH66" s="11"/>
      <c r="AI66" s="8"/>
      <c r="AJ66" s="8"/>
      <c r="AK66" s="11"/>
      <c r="AL66" s="173"/>
      <c r="AM66" s="173"/>
      <c r="AN66" s="173"/>
      <c r="AO66" s="173"/>
      <c r="AP66" s="16"/>
      <c r="AQ66" s="11"/>
      <c r="AR66" s="8"/>
      <c r="AS66" s="8"/>
      <c r="AT66" s="11"/>
      <c r="AU66" s="173"/>
      <c r="AV66" s="173"/>
      <c r="AW66" s="173"/>
      <c r="AX66" s="173"/>
      <c r="AY66" s="11"/>
      <c r="AZ66" s="16"/>
      <c r="BA66" s="11"/>
      <c r="BB66" s="8"/>
      <c r="BC66" s="8"/>
      <c r="BD66" s="11"/>
      <c r="BE66" s="173"/>
      <c r="BF66" s="173"/>
      <c r="BG66" s="173"/>
      <c r="BH66" s="173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</row>
    <row r="67" spans="1:88" ht="19.5" customHeight="1">
      <c r="A67" s="16"/>
      <c r="B67" s="11"/>
      <c r="C67" s="8"/>
      <c r="D67" s="8"/>
      <c r="E67" s="172"/>
      <c r="F67" s="173"/>
      <c r="G67" s="173"/>
      <c r="H67" s="173"/>
      <c r="I67" s="173"/>
      <c r="J67" s="173"/>
      <c r="K67" s="173"/>
      <c r="L67" s="168"/>
      <c r="M67" s="11"/>
      <c r="N67" s="16"/>
      <c r="O67" s="11"/>
      <c r="P67" s="8"/>
      <c r="Q67" s="8"/>
      <c r="R67" s="11"/>
      <c r="S67" s="173"/>
      <c r="T67" s="173"/>
      <c r="U67" s="173"/>
      <c r="V67" s="173"/>
      <c r="W67" s="173"/>
      <c r="X67" s="174"/>
      <c r="Y67" s="174"/>
      <c r="Z67" s="152"/>
      <c r="AA67" s="8"/>
      <c r="AB67" s="173"/>
      <c r="AC67" s="173"/>
      <c r="AD67" s="173"/>
      <c r="AE67" s="173"/>
      <c r="AF67" s="11"/>
      <c r="AG67" s="16"/>
      <c r="AH67" s="11"/>
      <c r="AI67" s="8"/>
      <c r="AJ67" s="8"/>
      <c r="AK67" s="172"/>
      <c r="AL67" s="173"/>
      <c r="AM67" s="173"/>
      <c r="AN67" s="173"/>
      <c r="AO67" s="173"/>
      <c r="AP67" s="16"/>
      <c r="AQ67" s="11"/>
      <c r="AR67" s="8"/>
      <c r="AS67" s="8"/>
      <c r="AT67" s="172"/>
      <c r="AU67" s="173"/>
      <c r="AV67" s="173"/>
      <c r="AW67" s="173"/>
      <c r="AX67" s="173"/>
      <c r="AY67" s="11"/>
      <c r="AZ67" s="16"/>
      <c r="BA67" s="11"/>
      <c r="BB67" s="8"/>
      <c r="BC67" s="8"/>
      <c r="BD67" s="172"/>
      <c r="BE67" s="173"/>
      <c r="BF67" s="173"/>
      <c r="BG67" s="173"/>
      <c r="BH67" s="173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</row>
    <row r="68" spans="1:88" ht="19.5" customHeight="1">
      <c r="A68" s="23"/>
      <c r="B68" s="11"/>
      <c r="C68" s="8"/>
      <c r="D68" s="8"/>
      <c r="E68" s="172"/>
      <c r="F68" s="173"/>
      <c r="G68" s="173"/>
      <c r="H68" s="173"/>
      <c r="I68" s="173"/>
      <c r="J68" s="173"/>
      <c r="K68" s="173"/>
      <c r="L68" s="168"/>
      <c r="M68" s="11"/>
      <c r="N68" s="16"/>
      <c r="O68" s="11"/>
      <c r="P68" s="8"/>
      <c r="Q68" s="8"/>
      <c r="R68" s="11"/>
      <c r="S68" s="173"/>
      <c r="T68" s="173"/>
      <c r="U68" s="173"/>
      <c r="V68" s="173"/>
      <c r="W68" s="173"/>
      <c r="X68" s="174"/>
      <c r="Y68" s="174"/>
      <c r="Z68" s="152"/>
      <c r="AA68" s="8"/>
      <c r="AB68" s="173"/>
      <c r="AC68" s="173"/>
      <c r="AD68" s="173"/>
      <c r="AE68" s="173"/>
      <c r="AF68" s="11"/>
      <c r="AG68" s="23"/>
      <c r="AH68" s="11"/>
      <c r="AI68" s="8"/>
      <c r="AJ68" s="8"/>
      <c r="AK68" s="172"/>
      <c r="AL68" s="173"/>
      <c r="AM68" s="173"/>
      <c r="AN68" s="173"/>
      <c r="AO68" s="173"/>
      <c r="AP68" s="23"/>
      <c r="AQ68" s="11"/>
      <c r="AR68" s="8"/>
      <c r="AS68" s="8"/>
      <c r="AT68" s="172"/>
      <c r="AU68" s="173"/>
      <c r="AV68" s="173"/>
      <c r="AW68" s="173"/>
      <c r="AX68" s="173"/>
      <c r="AY68" s="11"/>
      <c r="AZ68" s="23"/>
      <c r="BA68" s="11"/>
      <c r="BB68" s="8"/>
      <c r="BC68" s="8"/>
      <c r="BD68" s="172"/>
      <c r="BE68" s="173"/>
      <c r="BF68" s="173"/>
      <c r="BG68" s="173"/>
      <c r="BH68" s="173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</row>
    <row r="69" spans="1:88" ht="19.5" customHeight="1">
      <c r="A69" s="16"/>
      <c r="B69" s="11"/>
      <c r="C69" s="8"/>
      <c r="D69" s="8"/>
      <c r="E69" s="11"/>
      <c r="F69" s="173"/>
      <c r="G69" s="173"/>
      <c r="H69" s="173"/>
      <c r="I69" s="173"/>
      <c r="J69" s="173"/>
      <c r="K69" s="173"/>
      <c r="L69" s="168"/>
      <c r="M69" s="11"/>
      <c r="N69" s="16"/>
      <c r="O69" s="11"/>
      <c r="P69" s="8"/>
      <c r="Q69" s="8"/>
      <c r="R69" s="11"/>
      <c r="S69" s="173"/>
      <c r="T69" s="173"/>
      <c r="U69" s="173"/>
      <c r="V69" s="173"/>
      <c r="W69" s="173"/>
      <c r="X69" s="174"/>
      <c r="Y69" s="174"/>
      <c r="Z69" s="152"/>
      <c r="AA69" s="8"/>
      <c r="AB69" s="173"/>
      <c r="AC69" s="173"/>
      <c r="AD69" s="173"/>
      <c r="AE69" s="173"/>
      <c r="AF69" s="11"/>
      <c r="AG69" s="16"/>
      <c r="AH69" s="11"/>
      <c r="AI69" s="8"/>
      <c r="AJ69" s="8"/>
      <c r="AK69" s="11"/>
      <c r="AL69" s="173"/>
      <c r="AM69" s="173"/>
      <c r="AN69" s="173"/>
      <c r="AO69" s="173"/>
      <c r="AP69" s="16"/>
      <c r="AQ69" s="11"/>
      <c r="AR69" s="8"/>
      <c r="AS69" s="8"/>
      <c r="AT69" s="11"/>
      <c r="AU69" s="173"/>
      <c r="AV69" s="173"/>
      <c r="AW69" s="173"/>
      <c r="AX69" s="173"/>
      <c r="AY69" s="11"/>
      <c r="AZ69" s="16"/>
      <c r="BA69" s="11"/>
      <c r="BB69" s="8"/>
      <c r="BC69" s="8"/>
      <c r="BD69" s="11"/>
      <c r="BE69" s="173"/>
      <c r="BF69" s="173"/>
      <c r="BG69" s="173"/>
      <c r="BH69" s="173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</row>
    <row r="70" spans="1:88" ht="19.5" customHeight="1">
      <c r="A70" s="16"/>
      <c r="B70" s="11"/>
      <c r="C70" s="8"/>
      <c r="D70" s="8"/>
      <c r="E70" s="172"/>
      <c r="F70" s="173"/>
      <c r="G70" s="173"/>
      <c r="H70" s="173"/>
      <c r="I70" s="173"/>
      <c r="J70" s="173"/>
      <c r="K70" s="173"/>
      <c r="L70" s="168"/>
      <c r="M70" s="11"/>
      <c r="N70" s="16"/>
      <c r="O70" s="11"/>
      <c r="P70" s="8"/>
      <c r="Q70" s="8"/>
      <c r="R70" s="11"/>
      <c r="S70" s="173"/>
      <c r="T70" s="173"/>
      <c r="U70" s="173"/>
      <c r="V70" s="173"/>
      <c r="W70" s="173"/>
      <c r="X70" s="174"/>
      <c r="Y70" s="174"/>
      <c r="Z70" s="152"/>
      <c r="AA70" s="8"/>
      <c r="AB70" s="173"/>
      <c r="AC70" s="173"/>
      <c r="AD70" s="173"/>
      <c r="AE70" s="173"/>
      <c r="AF70" s="11"/>
      <c r="AG70" s="16"/>
      <c r="AH70" s="11"/>
      <c r="AI70" s="8"/>
      <c r="AJ70" s="8"/>
      <c r="AK70" s="172"/>
      <c r="AL70" s="173"/>
      <c r="AM70" s="173"/>
      <c r="AN70" s="173"/>
      <c r="AO70" s="173"/>
      <c r="AP70" s="16"/>
      <c r="AQ70" s="11"/>
      <c r="AR70" s="8"/>
      <c r="AS70" s="8"/>
      <c r="AT70" s="172"/>
      <c r="AU70" s="173"/>
      <c r="AV70" s="173"/>
      <c r="AW70" s="173"/>
      <c r="AX70" s="173"/>
      <c r="AY70" s="11"/>
      <c r="AZ70" s="16"/>
      <c r="BA70" s="11"/>
      <c r="BB70" s="8"/>
      <c r="BC70" s="8"/>
      <c r="BD70" s="172"/>
      <c r="BE70" s="173"/>
      <c r="BF70" s="173"/>
      <c r="BG70" s="173"/>
      <c r="BH70" s="173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</row>
    <row r="71" spans="1:88" ht="19.5" customHeight="1">
      <c r="A71" s="16"/>
      <c r="B71" s="11"/>
      <c r="C71" s="8"/>
      <c r="D71" s="8"/>
      <c r="E71" s="11"/>
      <c r="F71" s="173"/>
      <c r="G71" s="173"/>
      <c r="H71" s="173"/>
      <c r="I71" s="173"/>
      <c r="J71" s="173"/>
      <c r="K71" s="173"/>
      <c r="L71" s="168"/>
      <c r="M71" s="11"/>
      <c r="N71" s="16"/>
      <c r="O71" s="11"/>
      <c r="P71" s="8"/>
      <c r="Q71" s="8"/>
      <c r="R71" s="11"/>
      <c r="S71" s="173"/>
      <c r="T71" s="173"/>
      <c r="U71" s="173"/>
      <c r="V71" s="173"/>
      <c r="W71" s="173"/>
      <c r="X71" s="174"/>
      <c r="Y71" s="174"/>
      <c r="Z71" s="152"/>
      <c r="AA71" s="8"/>
      <c r="AB71" s="173"/>
      <c r="AC71" s="173"/>
      <c r="AD71" s="173"/>
      <c r="AE71" s="173"/>
      <c r="AF71" s="11"/>
      <c r="AG71" s="16"/>
      <c r="AH71" s="11"/>
      <c r="AI71" s="8"/>
      <c r="AJ71" s="8"/>
      <c r="AK71" s="11"/>
      <c r="AL71" s="173"/>
      <c r="AM71" s="173"/>
      <c r="AN71" s="173"/>
      <c r="AO71" s="173"/>
      <c r="AP71" s="16"/>
      <c r="AQ71" s="11"/>
      <c r="AR71" s="8"/>
      <c r="AS71" s="8"/>
      <c r="AT71" s="11"/>
      <c r="AU71" s="173"/>
      <c r="AV71" s="173"/>
      <c r="AW71" s="173"/>
      <c r="AX71" s="173"/>
      <c r="AY71" s="11"/>
      <c r="AZ71" s="16"/>
      <c r="BA71" s="11"/>
      <c r="BB71" s="8"/>
      <c r="BC71" s="8"/>
      <c r="BD71" s="11"/>
      <c r="BE71" s="173"/>
      <c r="BF71" s="173"/>
      <c r="BG71" s="173"/>
      <c r="BH71" s="173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</row>
    <row r="72" spans="1:88" ht="19.5" customHeight="1">
      <c r="A72" s="16"/>
      <c r="B72" s="11"/>
      <c r="C72" s="8"/>
      <c r="D72" s="8"/>
      <c r="E72" s="172"/>
      <c r="F72" s="173"/>
      <c r="G72" s="173"/>
      <c r="H72" s="173"/>
      <c r="I72" s="173"/>
      <c r="J72" s="173"/>
      <c r="K72" s="173"/>
      <c r="L72" s="168"/>
      <c r="M72" s="11"/>
      <c r="N72" s="23"/>
      <c r="O72" s="11"/>
      <c r="P72" s="8"/>
      <c r="Q72" s="8"/>
      <c r="R72" s="11"/>
      <c r="S72" s="173"/>
      <c r="T72" s="173"/>
      <c r="U72" s="173"/>
      <c r="V72" s="173"/>
      <c r="W72" s="173"/>
      <c r="X72" s="174"/>
      <c r="Y72" s="174"/>
      <c r="Z72" s="152"/>
      <c r="AA72" s="8"/>
      <c r="AB72" s="173"/>
      <c r="AC72" s="173"/>
      <c r="AD72" s="173"/>
      <c r="AE72" s="173"/>
      <c r="AF72" s="11"/>
      <c r="AG72" s="16"/>
      <c r="AH72" s="11"/>
      <c r="AI72" s="8"/>
      <c r="AJ72" s="8"/>
      <c r="AK72" s="172"/>
      <c r="AL72" s="173"/>
      <c r="AM72" s="173"/>
      <c r="AN72" s="173"/>
      <c r="AO72" s="173"/>
      <c r="AP72" s="16"/>
      <c r="AQ72" s="11"/>
      <c r="AR72" s="8"/>
      <c r="AS72" s="8"/>
      <c r="AT72" s="172"/>
      <c r="AU72" s="173"/>
      <c r="AV72" s="173"/>
      <c r="AW72" s="173"/>
      <c r="AX72" s="173"/>
      <c r="AY72" s="11"/>
      <c r="AZ72" s="16"/>
      <c r="BA72" s="11"/>
      <c r="BB72" s="8"/>
      <c r="BC72" s="8"/>
      <c r="BD72" s="172"/>
      <c r="BE72" s="173"/>
      <c r="BF72" s="173"/>
      <c r="BG72" s="173"/>
      <c r="BH72" s="173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</row>
    <row r="73" spans="1:88" ht="19.5" customHeight="1">
      <c r="A73" s="16"/>
      <c r="B73" s="11"/>
      <c r="C73" s="8"/>
      <c r="D73" s="8"/>
      <c r="E73" s="172"/>
      <c r="F73" s="173"/>
      <c r="G73" s="173"/>
      <c r="H73" s="173"/>
      <c r="I73" s="173"/>
      <c r="J73" s="173"/>
      <c r="K73" s="173"/>
      <c r="L73" s="168"/>
      <c r="M73" s="11"/>
      <c r="N73" s="16"/>
      <c r="O73" s="11"/>
      <c r="P73" s="8"/>
      <c r="Q73" s="8"/>
      <c r="R73" s="11"/>
      <c r="S73" s="173"/>
      <c r="T73" s="173"/>
      <c r="U73" s="173"/>
      <c r="V73" s="173"/>
      <c r="W73" s="173"/>
      <c r="X73" s="174"/>
      <c r="Y73" s="174"/>
      <c r="Z73" s="152"/>
      <c r="AA73" s="8"/>
      <c r="AB73" s="173"/>
      <c r="AC73" s="173"/>
      <c r="AD73" s="173"/>
      <c r="AE73" s="173"/>
      <c r="AF73" s="11"/>
      <c r="AG73" s="16"/>
      <c r="AH73" s="11"/>
      <c r="AI73" s="8"/>
      <c r="AJ73" s="8"/>
      <c r="AK73" s="172"/>
      <c r="AL73" s="173"/>
      <c r="AM73" s="173"/>
      <c r="AN73" s="173"/>
      <c r="AO73" s="173"/>
      <c r="AP73" s="16"/>
      <c r="AQ73" s="11"/>
      <c r="AR73" s="8"/>
      <c r="AS73" s="8"/>
      <c r="AT73" s="172"/>
      <c r="AU73" s="173"/>
      <c r="AV73" s="173"/>
      <c r="AW73" s="173"/>
      <c r="AX73" s="173"/>
      <c r="AY73" s="11"/>
      <c r="AZ73" s="16"/>
      <c r="BA73" s="11"/>
      <c r="BB73" s="8"/>
      <c r="BC73" s="8"/>
      <c r="BD73" s="172"/>
      <c r="BE73" s="173"/>
      <c r="BF73" s="173"/>
      <c r="BG73" s="173"/>
      <c r="BH73" s="173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</row>
    <row r="74" spans="1:88" ht="19.5" customHeight="1">
      <c r="A74" s="16"/>
      <c r="B74" s="11"/>
      <c r="C74" s="8"/>
      <c r="D74" s="8"/>
      <c r="E74" s="11"/>
      <c r="F74" s="173"/>
      <c r="G74" s="173"/>
      <c r="H74" s="173"/>
      <c r="I74" s="173"/>
      <c r="J74" s="173"/>
      <c r="K74" s="173"/>
      <c r="L74" s="168"/>
      <c r="M74" s="11"/>
      <c r="N74" s="16"/>
      <c r="O74" s="11"/>
      <c r="P74" s="8"/>
      <c r="Q74" s="8"/>
      <c r="R74" s="11"/>
      <c r="S74" s="173"/>
      <c r="T74" s="173"/>
      <c r="U74" s="173"/>
      <c r="V74" s="173"/>
      <c r="W74" s="173"/>
      <c r="X74" s="174"/>
      <c r="Y74" s="174"/>
      <c r="Z74" s="152"/>
      <c r="AA74" s="8"/>
      <c r="AB74" s="173"/>
      <c r="AC74" s="173"/>
      <c r="AD74" s="173"/>
      <c r="AE74" s="173"/>
      <c r="AF74" s="11"/>
      <c r="AG74" s="16"/>
      <c r="AH74" s="11"/>
      <c r="AI74" s="8"/>
      <c r="AJ74" s="8"/>
      <c r="AK74" s="11"/>
      <c r="AL74" s="173"/>
      <c r="AM74" s="173"/>
      <c r="AN74" s="173"/>
      <c r="AO74" s="173"/>
      <c r="AP74" s="16"/>
      <c r="AQ74" s="11"/>
      <c r="AR74" s="8"/>
      <c r="AS74" s="8"/>
      <c r="AT74" s="11"/>
      <c r="AU74" s="173"/>
      <c r="AV74" s="173"/>
      <c r="AW74" s="173"/>
      <c r="AX74" s="173"/>
      <c r="AY74" s="11"/>
      <c r="AZ74" s="16"/>
      <c r="BA74" s="11"/>
      <c r="BB74" s="8"/>
      <c r="BC74" s="8"/>
      <c r="BD74" s="11"/>
      <c r="BE74" s="173"/>
      <c r="BF74" s="173"/>
      <c r="BG74" s="173"/>
      <c r="BH74" s="173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</row>
    <row r="75" spans="1:88" ht="19.5" customHeight="1">
      <c r="A75" s="16"/>
      <c r="B75" s="11"/>
      <c r="C75" s="8"/>
      <c r="D75" s="8"/>
      <c r="E75" s="11"/>
      <c r="F75" s="173"/>
      <c r="G75" s="173"/>
      <c r="H75" s="173"/>
      <c r="I75" s="173"/>
      <c r="J75" s="173"/>
      <c r="K75" s="173"/>
      <c r="L75" s="168"/>
      <c r="M75" s="11"/>
      <c r="N75" s="16"/>
      <c r="O75" s="11"/>
      <c r="P75" s="8"/>
      <c r="Q75" s="8"/>
      <c r="R75" s="11"/>
      <c r="S75" s="173"/>
      <c r="T75" s="173"/>
      <c r="U75" s="173"/>
      <c r="V75" s="173"/>
      <c r="W75" s="173"/>
      <c r="X75" s="174"/>
      <c r="Y75" s="174"/>
      <c r="Z75" s="152"/>
      <c r="AA75" s="8"/>
      <c r="AB75" s="173"/>
      <c r="AC75" s="173"/>
      <c r="AD75" s="173"/>
      <c r="AE75" s="173"/>
      <c r="AF75" s="11"/>
      <c r="AG75" s="16"/>
      <c r="AH75" s="11"/>
      <c r="AI75" s="8"/>
      <c r="AJ75" s="8"/>
      <c r="AK75" s="11"/>
      <c r="AL75" s="173"/>
      <c r="AM75" s="173"/>
      <c r="AN75" s="173"/>
      <c r="AO75" s="173"/>
      <c r="AP75" s="16"/>
      <c r="AQ75" s="11"/>
      <c r="AR75" s="8"/>
      <c r="AS75" s="8"/>
      <c r="AT75" s="11"/>
      <c r="AU75" s="173"/>
      <c r="AV75" s="173"/>
      <c r="AW75" s="173"/>
      <c r="AX75" s="173"/>
      <c r="AY75" s="11"/>
      <c r="AZ75" s="16"/>
      <c r="BA75" s="11"/>
      <c r="BB75" s="8"/>
      <c r="BC75" s="8"/>
      <c r="BD75" s="11"/>
      <c r="BE75" s="173"/>
      <c r="BF75" s="173"/>
      <c r="BG75" s="173"/>
      <c r="BH75" s="173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</row>
    <row r="76" spans="1:88" ht="19.5" customHeight="1">
      <c r="A76" s="16"/>
      <c r="B76" s="11"/>
      <c r="C76" s="8"/>
      <c r="D76" s="8"/>
      <c r="E76" s="11"/>
      <c r="F76" s="173"/>
      <c r="G76" s="173"/>
      <c r="H76" s="173"/>
      <c r="I76" s="173"/>
      <c r="J76" s="173"/>
      <c r="K76" s="173"/>
      <c r="L76" s="168"/>
      <c r="M76" s="11"/>
      <c r="N76" s="16"/>
      <c r="O76" s="11"/>
      <c r="P76" s="8"/>
      <c r="Q76" s="8"/>
      <c r="R76" s="11"/>
      <c r="S76" s="173"/>
      <c r="T76" s="173"/>
      <c r="U76" s="173"/>
      <c r="V76" s="173"/>
      <c r="W76" s="173"/>
      <c r="X76" s="174"/>
      <c r="Y76" s="174"/>
      <c r="Z76" s="152"/>
      <c r="AA76" s="8"/>
      <c r="AB76" s="173"/>
      <c r="AC76" s="173"/>
      <c r="AD76" s="173"/>
      <c r="AE76" s="173"/>
      <c r="AF76" s="11"/>
      <c r="AG76" s="16"/>
      <c r="AH76" s="11"/>
      <c r="AI76" s="8"/>
      <c r="AJ76" s="8"/>
      <c r="AK76" s="11"/>
      <c r="AL76" s="173"/>
      <c r="AM76" s="173"/>
      <c r="AN76" s="173"/>
      <c r="AO76" s="173"/>
      <c r="AP76" s="16"/>
      <c r="AQ76" s="11"/>
      <c r="AR76" s="8"/>
      <c r="AS76" s="8"/>
      <c r="AT76" s="11"/>
      <c r="AU76" s="173"/>
      <c r="AV76" s="173"/>
      <c r="AW76" s="173"/>
      <c r="AX76" s="173"/>
      <c r="AY76" s="11"/>
      <c r="AZ76" s="16"/>
      <c r="BA76" s="11"/>
      <c r="BB76" s="8"/>
      <c r="BC76" s="8"/>
      <c r="BD76" s="11"/>
      <c r="BE76" s="173"/>
      <c r="BF76" s="173"/>
      <c r="BG76" s="173"/>
      <c r="BH76" s="173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</row>
    <row r="77" spans="1:88" ht="19.5" customHeight="1">
      <c r="A77" s="23"/>
      <c r="B77" s="11"/>
      <c r="C77" s="8"/>
      <c r="D77" s="8"/>
      <c r="E77" s="11"/>
      <c r="F77" s="173"/>
      <c r="G77" s="173"/>
      <c r="H77" s="173"/>
      <c r="I77" s="173"/>
      <c r="J77" s="173"/>
      <c r="K77" s="173"/>
      <c r="L77" s="168"/>
      <c r="M77" s="11"/>
      <c r="N77" s="16"/>
      <c r="O77" s="11"/>
      <c r="P77" s="8"/>
      <c r="Q77" s="8"/>
      <c r="R77" s="172"/>
      <c r="S77" s="173"/>
      <c r="T77" s="173"/>
      <c r="U77" s="173"/>
      <c r="V77" s="173"/>
      <c r="W77" s="173"/>
      <c r="X77" s="174"/>
      <c r="Y77" s="174"/>
      <c r="Z77" s="152"/>
      <c r="AA77" s="8"/>
      <c r="AB77" s="173"/>
      <c r="AC77" s="173"/>
      <c r="AD77" s="173"/>
      <c r="AE77" s="173"/>
      <c r="AF77" s="11"/>
      <c r="AG77" s="23"/>
      <c r="AH77" s="11"/>
      <c r="AI77" s="8"/>
      <c r="AJ77" s="8"/>
      <c r="AK77" s="11"/>
      <c r="AL77" s="173"/>
      <c r="AM77" s="173"/>
      <c r="AN77" s="173"/>
      <c r="AO77" s="173"/>
      <c r="AP77" s="23"/>
      <c r="AQ77" s="11"/>
      <c r="AR77" s="8"/>
      <c r="AS77" s="8"/>
      <c r="AT77" s="11"/>
      <c r="AU77" s="173"/>
      <c r="AV77" s="173"/>
      <c r="AW77" s="173"/>
      <c r="AX77" s="173"/>
      <c r="AY77" s="11"/>
      <c r="AZ77" s="23"/>
      <c r="BA77" s="11"/>
      <c r="BB77" s="8"/>
      <c r="BC77" s="8"/>
      <c r="BD77" s="11"/>
      <c r="BE77" s="173"/>
      <c r="BF77" s="173"/>
      <c r="BG77" s="173"/>
      <c r="BH77" s="173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</row>
    <row r="78" spans="1:88" ht="19.5" customHeight="1">
      <c r="A78" s="16"/>
      <c r="B78" s="11"/>
      <c r="C78" s="8"/>
      <c r="D78" s="8"/>
      <c r="E78" s="11"/>
      <c r="F78" s="173"/>
      <c r="G78" s="173"/>
      <c r="H78" s="173"/>
      <c r="I78" s="173"/>
      <c r="J78" s="173"/>
      <c r="K78" s="173"/>
      <c r="L78" s="168"/>
      <c r="M78" s="11"/>
      <c r="N78" s="16"/>
      <c r="O78" s="11"/>
      <c r="P78" s="11"/>
      <c r="Q78" s="11"/>
      <c r="R78" s="11"/>
      <c r="S78" s="170"/>
      <c r="T78" s="170"/>
      <c r="U78" s="170"/>
      <c r="V78" s="170"/>
      <c r="W78" s="170"/>
      <c r="X78" s="171"/>
      <c r="Y78" s="171"/>
      <c r="Z78" s="152"/>
      <c r="AA78" s="8"/>
      <c r="AB78" s="173"/>
      <c r="AC78" s="173"/>
      <c r="AD78" s="173"/>
      <c r="AE78" s="173"/>
      <c r="AF78" s="11"/>
      <c r="AG78" s="16"/>
      <c r="AH78" s="11"/>
      <c r="AI78" s="8"/>
      <c r="AJ78" s="8"/>
      <c r="AK78" s="11"/>
      <c r="AL78" s="173"/>
      <c r="AM78" s="173"/>
      <c r="AN78" s="173"/>
      <c r="AO78" s="173"/>
      <c r="AP78" s="16"/>
      <c r="AQ78" s="11"/>
      <c r="AR78" s="8"/>
      <c r="AS78" s="8"/>
      <c r="AT78" s="11"/>
      <c r="AU78" s="173"/>
      <c r="AV78" s="173"/>
      <c r="AW78" s="173"/>
      <c r="AX78" s="173"/>
      <c r="AY78" s="11"/>
      <c r="AZ78" s="16"/>
      <c r="BA78" s="11"/>
      <c r="BB78" s="8"/>
      <c r="BC78" s="8"/>
      <c r="BD78" s="11"/>
      <c r="BE78" s="173"/>
      <c r="BF78" s="173"/>
      <c r="BG78" s="173"/>
      <c r="BH78" s="173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</row>
    <row r="79" spans="1:88" ht="19.5" customHeight="1">
      <c r="A79" s="16"/>
      <c r="B79" s="11"/>
      <c r="C79" s="8"/>
      <c r="D79" s="8"/>
      <c r="E79" s="11"/>
      <c r="F79" s="173"/>
      <c r="G79" s="173"/>
      <c r="H79" s="173"/>
      <c r="I79" s="173"/>
      <c r="J79" s="173"/>
      <c r="K79" s="173"/>
      <c r="L79" s="168"/>
      <c r="M79" s="11"/>
      <c r="N79" s="16"/>
      <c r="O79" s="11"/>
      <c r="P79" s="11"/>
      <c r="Q79" s="11"/>
      <c r="R79" s="11"/>
      <c r="S79" s="170"/>
      <c r="T79" s="170"/>
      <c r="U79" s="170"/>
      <c r="V79" s="170"/>
      <c r="W79" s="170"/>
      <c r="X79" s="171"/>
      <c r="Y79" s="171"/>
      <c r="Z79" s="152"/>
      <c r="AA79" s="8"/>
      <c r="AB79" s="173"/>
      <c r="AC79" s="173"/>
      <c r="AD79" s="173"/>
      <c r="AE79" s="173"/>
      <c r="AF79" s="11"/>
      <c r="AG79" s="16"/>
      <c r="AH79" s="11"/>
      <c r="AI79" s="8"/>
      <c r="AJ79" s="8"/>
      <c r="AK79" s="11"/>
      <c r="AL79" s="173"/>
      <c r="AM79" s="173"/>
      <c r="AN79" s="173"/>
      <c r="AO79" s="173"/>
      <c r="AP79" s="16"/>
      <c r="AQ79" s="11"/>
      <c r="AR79" s="8"/>
      <c r="AS79" s="8"/>
      <c r="AT79" s="11"/>
      <c r="AU79" s="173"/>
      <c r="AV79" s="173"/>
      <c r="AW79" s="173"/>
      <c r="AX79" s="173"/>
      <c r="AY79" s="11"/>
      <c r="AZ79" s="16"/>
      <c r="BA79" s="11"/>
      <c r="BB79" s="8"/>
      <c r="BC79" s="8"/>
      <c r="BD79" s="11"/>
      <c r="BE79" s="173"/>
      <c r="BF79" s="173"/>
      <c r="BG79" s="173"/>
      <c r="BH79" s="173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</row>
    <row r="80" spans="1:88" ht="19.5" customHeight="1">
      <c r="A80" s="16"/>
      <c r="B80" s="11"/>
      <c r="C80" s="8"/>
      <c r="D80" s="8"/>
      <c r="E80" s="11"/>
      <c r="F80" s="173"/>
      <c r="G80" s="173"/>
      <c r="H80" s="173"/>
      <c r="I80" s="173"/>
      <c r="J80" s="173"/>
      <c r="K80" s="173"/>
      <c r="L80" s="168"/>
      <c r="M80" s="11"/>
      <c r="N80" s="11"/>
      <c r="O80" s="8"/>
      <c r="P80" s="8"/>
      <c r="Q80" s="8"/>
      <c r="R80" s="11"/>
      <c r="S80" s="170"/>
      <c r="T80" s="170"/>
      <c r="U80" s="170"/>
      <c r="V80" s="170"/>
      <c r="W80" s="170"/>
      <c r="X80" s="171"/>
      <c r="Y80" s="171"/>
      <c r="Z80" s="152"/>
      <c r="AA80" s="8"/>
      <c r="AB80" s="173"/>
      <c r="AC80" s="173"/>
      <c r="AD80" s="173"/>
      <c r="AE80" s="173"/>
      <c r="AF80" s="11"/>
      <c r="AG80" s="16"/>
      <c r="AH80" s="11"/>
      <c r="AI80" s="8"/>
      <c r="AJ80" s="8"/>
      <c r="AK80" s="11"/>
      <c r="AL80" s="173"/>
      <c r="AM80" s="173"/>
      <c r="AN80" s="173"/>
      <c r="AO80" s="173"/>
      <c r="AP80" s="16"/>
      <c r="AQ80" s="11"/>
      <c r="AR80" s="8"/>
      <c r="AS80" s="8"/>
      <c r="AT80" s="11"/>
      <c r="AU80" s="173"/>
      <c r="AV80" s="173"/>
      <c r="AW80" s="173"/>
      <c r="AX80" s="173"/>
      <c r="AY80" s="11"/>
      <c r="AZ80" s="16"/>
      <c r="BA80" s="11"/>
      <c r="BB80" s="8"/>
      <c r="BC80" s="8"/>
      <c r="BD80" s="11"/>
      <c r="BE80" s="173"/>
      <c r="BF80" s="173"/>
      <c r="BG80" s="173"/>
      <c r="BH80" s="173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</row>
    <row r="81" spans="1:88" ht="19.5" customHeight="1">
      <c r="A81" s="16"/>
      <c r="B81" s="11"/>
      <c r="C81" s="8"/>
      <c r="D81" s="8"/>
      <c r="E81" s="11"/>
      <c r="F81" s="173"/>
      <c r="G81" s="173"/>
      <c r="H81" s="173"/>
      <c r="I81" s="173"/>
      <c r="J81" s="173"/>
      <c r="K81" s="173"/>
      <c r="L81" s="168"/>
      <c r="M81" s="11"/>
      <c r="N81" s="11"/>
      <c r="O81" s="11"/>
      <c r="P81" s="11"/>
      <c r="Q81" s="11"/>
      <c r="R81" s="11"/>
      <c r="S81" s="170"/>
      <c r="T81" s="170"/>
      <c r="U81" s="170"/>
      <c r="V81" s="170"/>
      <c r="W81" s="170"/>
      <c r="X81" s="171"/>
      <c r="Y81" s="171"/>
      <c r="Z81" s="152"/>
      <c r="AA81" s="8"/>
      <c r="AB81" s="173"/>
      <c r="AC81" s="173"/>
      <c r="AD81" s="173"/>
      <c r="AE81" s="173"/>
      <c r="AF81" s="11"/>
      <c r="AG81" s="16"/>
      <c r="AH81" s="11"/>
      <c r="AI81" s="8"/>
      <c r="AJ81" s="8"/>
      <c r="AK81" s="11"/>
      <c r="AL81" s="173"/>
      <c r="AM81" s="173"/>
      <c r="AN81" s="173"/>
      <c r="AO81" s="173"/>
      <c r="AP81" s="16"/>
      <c r="AQ81" s="11"/>
      <c r="AR81" s="8"/>
      <c r="AS81" s="8"/>
      <c r="AT81" s="11"/>
      <c r="AU81" s="173"/>
      <c r="AV81" s="173"/>
      <c r="AW81" s="173"/>
      <c r="AX81" s="173"/>
      <c r="AY81" s="11"/>
      <c r="AZ81" s="16"/>
      <c r="BA81" s="11"/>
      <c r="BB81" s="8"/>
      <c r="BC81" s="8"/>
      <c r="BD81" s="11"/>
      <c r="BE81" s="173"/>
      <c r="BF81" s="173"/>
      <c r="BG81" s="173"/>
      <c r="BH81" s="173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</row>
    <row r="82" spans="1:88" ht="19.5" customHeight="1">
      <c r="A82" s="16"/>
      <c r="B82" s="11"/>
      <c r="C82" s="8"/>
      <c r="D82" s="8"/>
      <c r="E82" s="11"/>
      <c r="F82" s="173"/>
      <c r="G82" s="173"/>
      <c r="H82" s="173"/>
      <c r="I82" s="173"/>
      <c r="J82" s="173"/>
      <c r="K82" s="173"/>
      <c r="L82" s="168"/>
      <c r="M82" s="11"/>
      <c r="N82" s="8"/>
      <c r="O82" s="10"/>
      <c r="P82" s="10"/>
      <c r="Q82" s="10"/>
      <c r="R82" s="11"/>
      <c r="S82" s="173"/>
      <c r="T82" s="173"/>
      <c r="U82" s="173"/>
      <c r="V82" s="173"/>
      <c r="W82" s="173"/>
      <c r="X82" s="174"/>
      <c r="Y82" s="174"/>
      <c r="Z82" s="152"/>
      <c r="AA82" s="8"/>
      <c r="AB82" s="173"/>
      <c r="AC82" s="173"/>
      <c r="AD82" s="173"/>
      <c r="AE82" s="173"/>
      <c r="AF82" s="11"/>
      <c r="AG82" s="16"/>
      <c r="AH82" s="11"/>
      <c r="AI82" s="8"/>
      <c r="AJ82" s="8"/>
      <c r="AK82" s="11"/>
      <c r="AL82" s="173"/>
      <c r="AM82" s="173"/>
      <c r="AN82" s="173"/>
      <c r="AO82" s="173"/>
      <c r="AP82" s="16"/>
      <c r="AQ82" s="11"/>
      <c r="AR82" s="8"/>
      <c r="AS82" s="8"/>
      <c r="AT82" s="11"/>
      <c r="AU82" s="173"/>
      <c r="AV82" s="173"/>
      <c r="AW82" s="173"/>
      <c r="AX82" s="173"/>
      <c r="AY82" s="11"/>
      <c r="AZ82" s="16"/>
      <c r="BA82" s="11"/>
      <c r="BB82" s="8"/>
      <c r="BC82" s="8"/>
      <c r="BD82" s="11"/>
      <c r="BE82" s="173"/>
      <c r="BF82" s="173"/>
      <c r="BG82" s="173"/>
      <c r="BH82" s="173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</row>
    <row r="83" spans="1:88" ht="19.5" customHeight="1">
      <c r="A83" s="16"/>
      <c r="B83" s="11"/>
      <c r="C83" s="8"/>
      <c r="D83" s="8"/>
      <c r="E83" s="11"/>
      <c r="F83" s="173"/>
      <c r="G83" s="173"/>
      <c r="H83" s="173"/>
      <c r="I83" s="173"/>
      <c r="J83" s="173"/>
      <c r="K83" s="173"/>
      <c r="L83" s="168"/>
      <c r="M83" s="11"/>
      <c r="N83" s="11"/>
      <c r="O83" s="11"/>
      <c r="P83" s="11"/>
      <c r="Q83" s="11"/>
      <c r="R83" s="177"/>
      <c r="S83" s="11"/>
      <c r="T83" s="11"/>
      <c r="U83" s="11"/>
      <c r="V83" s="11"/>
      <c r="W83" s="11"/>
      <c r="X83" s="157"/>
      <c r="Y83" s="157"/>
      <c r="Z83" s="152"/>
      <c r="AA83" s="8"/>
      <c r="AB83" s="173"/>
      <c r="AC83" s="173"/>
      <c r="AD83" s="173"/>
      <c r="AE83" s="173"/>
      <c r="AF83" s="11"/>
      <c r="AG83" s="16"/>
      <c r="AH83" s="11"/>
      <c r="AI83" s="8"/>
      <c r="AJ83" s="8"/>
      <c r="AK83" s="11"/>
      <c r="AL83" s="173"/>
      <c r="AM83" s="173"/>
      <c r="AN83" s="173"/>
      <c r="AO83" s="173"/>
      <c r="AP83" s="16"/>
      <c r="AQ83" s="11"/>
      <c r="AR83" s="8"/>
      <c r="AS83" s="8"/>
      <c r="AT83" s="11"/>
      <c r="AU83" s="173"/>
      <c r="AV83" s="173"/>
      <c r="AW83" s="173"/>
      <c r="AX83" s="173"/>
      <c r="AY83" s="11"/>
      <c r="AZ83" s="16"/>
      <c r="BA83" s="11"/>
      <c r="BB83" s="8"/>
      <c r="BC83" s="8"/>
      <c r="BD83" s="11"/>
      <c r="BE83" s="173"/>
      <c r="BF83" s="173"/>
      <c r="BG83" s="173"/>
      <c r="BH83" s="173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</row>
    <row r="84" spans="1:88" ht="19.5" customHeight="1">
      <c r="A84" s="16"/>
      <c r="B84" s="11"/>
      <c r="C84" s="8"/>
      <c r="D84" s="8"/>
      <c r="E84" s="172"/>
      <c r="F84" s="173"/>
      <c r="G84" s="173"/>
      <c r="H84" s="173"/>
      <c r="I84" s="173"/>
      <c r="J84" s="173"/>
      <c r="K84" s="173"/>
      <c r="L84" s="168"/>
      <c r="M84" s="11"/>
      <c r="N84" s="8"/>
      <c r="O84" s="11"/>
      <c r="P84" s="11"/>
      <c r="Q84" s="11"/>
      <c r="R84" s="11"/>
      <c r="S84" s="11"/>
      <c r="T84" s="11"/>
      <c r="U84" s="11"/>
      <c r="V84" s="11"/>
      <c r="W84" s="11"/>
      <c r="X84" s="157"/>
      <c r="Y84" s="157"/>
      <c r="Z84" s="152"/>
      <c r="AA84" s="8"/>
      <c r="AB84" s="173"/>
      <c r="AC84" s="173"/>
      <c r="AD84" s="173"/>
      <c r="AE84" s="173"/>
      <c r="AF84" s="11"/>
      <c r="AG84" s="16"/>
      <c r="AH84" s="11"/>
      <c r="AI84" s="8"/>
      <c r="AJ84" s="8"/>
      <c r="AK84" s="172"/>
      <c r="AL84" s="173"/>
      <c r="AM84" s="173"/>
      <c r="AN84" s="173"/>
      <c r="AO84" s="173"/>
      <c r="AP84" s="16"/>
      <c r="AQ84" s="11"/>
      <c r="AR84" s="8"/>
      <c r="AS84" s="8"/>
      <c r="AT84" s="172"/>
      <c r="AU84" s="173"/>
      <c r="AV84" s="173"/>
      <c r="AW84" s="173"/>
      <c r="AX84" s="173"/>
      <c r="AY84" s="11"/>
      <c r="AZ84" s="16"/>
      <c r="BA84" s="11"/>
      <c r="BB84" s="8"/>
      <c r="BC84" s="8"/>
      <c r="BD84" s="172"/>
      <c r="BE84" s="173"/>
      <c r="BF84" s="173"/>
      <c r="BG84" s="173"/>
      <c r="BH84" s="173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</row>
    <row r="85" spans="1:88" ht="19.5" customHeight="1">
      <c r="A85" s="11"/>
      <c r="B85" s="11"/>
      <c r="C85" s="11"/>
      <c r="D85" s="11"/>
      <c r="E85" s="11"/>
      <c r="F85" s="170"/>
      <c r="G85" s="170"/>
      <c r="H85" s="170"/>
      <c r="I85" s="170"/>
      <c r="J85" s="170"/>
      <c r="K85" s="170"/>
      <c r="L85" s="168"/>
      <c r="M85" s="11"/>
      <c r="N85" s="11"/>
      <c r="O85" s="8"/>
      <c r="P85" s="8"/>
      <c r="Q85" s="8"/>
      <c r="R85" s="11"/>
      <c r="S85" s="178"/>
      <c r="T85" s="178"/>
      <c r="U85" s="178"/>
      <c r="V85" s="178"/>
      <c r="W85" s="178"/>
      <c r="X85" s="179"/>
      <c r="Y85" s="179"/>
      <c r="Z85" s="152"/>
      <c r="AA85" s="11"/>
      <c r="AB85" s="170"/>
      <c r="AC85" s="170"/>
      <c r="AD85" s="170"/>
      <c r="AE85" s="170"/>
      <c r="AF85" s="11"/>
      <c r="AG85" s="11"/>
      <c r="AH85" s="11"/>
      <c r="AI85" s="11"/>
      <c r="AJ85" s="11"/>
      <c r="AK85" s="11"/>
      <c r="AL85" s="170"/>
      <c r="AM85" s="170"/>
      <c r="AN85" s="170"/>
      <c r="AO85" s="170"/>
      <c r="AP85" s="11"/>
      <c r="AQ85" s="11"/>
      <c r="AR85" s="11"/>
      <c r="AS85" s="11"/>
      <c r="AT85" s="11"/>
      <c r="AU85" s="170"/>
      <c r="AV85" s="170"/>
      <c r="AW85" s="170"/>
      <c r="AX85" s="170"/>
      <c r="AY85" s="11"/>
      <c r="AZ85" s="11"/>
      <c r="BA85" s="11"/>
      <c r="BB85" s="11"/>
      <c r="BC85" s="11"/>
      <c r="BD85" s="11"/>
      <c r="BE85" s="170"/>
      <c r="BF85" s="170"/>
      <c r="BG85" s="170"/>
      <c r="BH85" s="170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</row>
    <row r="86" spans="1:88" ht="19.5" customHeight="1">
      <c r="A86" s="11"/>
      <c r="B86" s="11"/>
      <c r="C86" s="11"/>
      <c r="D86" s="11"/>
      <c r="E86" s="11"/>
      <c r="F86" s="170"/>
      <c r="G86" s="170"/>
      <c r="H86" s="170"/>
      <c r="I86" s="170"/>
      <c r="J86" s="170"/>
      <c r="K86" s="170"/>
      <c r="L86" s="168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57"/>
      <c r="Y86" s="157"/>
      <c r="Z86" s="152"/>
      <c r="AA86" s="11"/>
      <c r="AB86" s="170"/>
      <c r="AC86" s="170"/>
      <c r="AD86" s="170"/>
      <c r="AE86" s="170"/>
      <c r="AF86" s="11"/>
      <c r="AG86" s="11"/>
      <c r="AH86" s="11"/>
      <c r="AI86" s="11"/>
      <c r="AJ86" s="11"/>
      <c r="AK86" s="11"/>
      <c r="AL86" s="170"/>
      <c r="AM86" s="170"/>
      <c r="AN86" s="170"/>
      <c r="AO86" s="170"/>
      <c r="AP86" s="11"/>
      <c r="AQ86" s="11"/>
      <c r="AR86" s="11"/>
      <c r="AS86" s="11"/>
      <c r="AT86" s="11"/>
      <c r="AU86" s="170"/>
      <c r="AV86" s="170"/>
      <c r="AW86" s="170"/>
      <c r="AX86" s="170"/>
      <c r="AY86" s="11"/>
      <c r="AZ86" s="11"/>
      <c r="BA86" s="11"/>
      <c r="BB86" s="11"/>
      <c r="BC86" s="11"/>
      <c r="BD86" s="11"/>
      <c r="BE86" s="170"/>
      <c r="BF86" s="170"/>
      <c r="BG86" s="170"/>
      <c r="BH86" s="170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</row>
    <row r="87" spans="1:88" ht="19.5" customHeight="1">
      <c r="A87" s="8"/>
      <c r="B87" s="8"/>
      <c r="C87" s="8"/>
      <c r="D87" s="8"/>
      <c r="E87" s="11"/>
      <c r="F87" s="170"/>
      <c r="G87" s="170"/>
      <c r="H87" s="170"/>
      <c r="I87" s="170"/>
      <c r="J87" s="170"/>
      <c r="K87" s="170"/>
      <c r="L87" s="168"/>
      <c r="M87" s="8"/>
      <c r="N87" s="8"/>
      <c r="O87" s="11"/>
      <c r="P87" s="11"/>
      <c r="Q87" s="11"/>
      <c r="R87" s="11"/>
      <c r="S87" s="11"/>
      <c r="T87" s="11"/>
      <c r="U87" s="11"/>
      <c r="V87" s="11"/>
      <c r="W87" s="11"/>
      <c r="X87" s="157"/>
      <c r="Y87" s="157"/>
      <c r="Z87" s="152"/>
      <c r="AA87" s="8"/>
      <c r="AB87" s="170"/>
      <c r="AC87" s="170"/>
      <c r="AD87" s="170"/>
      <c r="AE87" s="170"/>
      <c r="AF87" s="11"/>
      <c r="AG87" s="8"/>
      <c r="AH87" s="8"/>
      <c r="AI87" s="8"/>
      <c r="AJ87" s="8"/>
      <c r="AK87" s="11"/>
      <c r="AL87" s="170"/>
      <c r="AM87" s="170"/>
      <c r="AN87" s="170"/>
      <c r="AO87" s="170"/>
      <c r="AP87" s="8"/>
      <c r="AQ87" s="8"/>
      <c r="AR87" s="8"/>
      <c r="AS87" s="8"/>
      <c r="AT87" s="11"/>
      <c r="AU87" s="170"/>
      <c r="AV87" s="170"/>
      <c r="AW87" s="170"/>
      <c r="AX87" s="170"/>
      <c r="AY87" s="11"/>
      <c r="AZ87" s="8"/>
      <c r="BA87" s="8"/>
      <c r="BB87" s="8"/>
      <c r="BC87" s="8"/>
      <c r="BD87" s="11"/>
      <c r="BE87" s="170"/>
      <c r="BF87" s="170"/>
      <c r="BG87" s="170"/>
      <c r="BH87" s="170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</row>
    <row r="88" spans="1:88" ht="19.5" customHeight="1">
      <c r="A88" s="11"/>
      <c r="B88" s="11"/>
      <c r="C88" s="11"/>
      <c r="D88" s="11"/>
      <c r="E88" s="11"/>
      <c r="F88" s="170"/>
      <c r="G88" s="170"/>
      <c r="H88" s="170"/>
      <c r="I88" s="170"/>
      <c r="J88" s="170"/>
      <c r="K88" s="170"/>
      <c r="L88" s="168"/>
      <c r="M88" s="11"/>
      <c r="N88" s="11"/>
      <c r="O88" s="164"/>
      <c r="P88" s="164"/>
      <c r="Q88" s="164"/>
      <c r="R88" s="164"/>
      <c r="S88" s="164"/>
      <c r="T88" s="164"/>
      <c r="U88" s="164"/>
      <c r="V88" s="164"/>
      <c r="W88" s="164"/>
      <c r="X88" s="180"/>
      <c r="Y88" s="157"/>
      <c r="Z88" s="152"/>
      <c r="AA88" s="11"/>
      <c r="AB88" s="170"/>
      <c r="AC88" s="170"/>
      <c r="AD88" s="170"/>
      <c r="AE88" s="170"/>
      <c r="AF88" s="11"/>
      <c r="AG88" s="11"/>
      <c r="AH88" s="11"/>
      <c r="AI88" s="11"/>
      <c r="AJ88" s="11"/>
      <c r="AK88" s="11"/>
      <c r="AL88" s="170"/>
      <c r="AM88" s="170"/>
      <c r="AN88" s="170"/>
      <c r="AO88" s="170"/>
      <c r="AP88" s="11"/>
      <c r="AQ88" s="11"/>
      <c r="AR88" s="11"/>
      <c r="AS88" s="11"/>
      <c r="AT88" s="11"/>
      <c r="AU88" s="170"/>
      <c r="AV88" s="170"/>
      <c r="AW88" s="170"/>
      <c r="AX88" s="170"/>
      <c r="AY88" s="11"/>
      <c r="AZ88" s="11"/>
      <c r="BA88" s="11"/>
      <c r="BB88" s="11"/>
      <c r="BC88" s="11"/>
      <c r="BD88" s="11"/>
      <c r="BE88" s="170"/>
      <c r="BF88" s="170"/>
      <c r="BG88" s="170"/>
      <c r="BH88" s="170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</row>
    <row r="89" spans="1:88" ht="19.5" customHeight="1">
      <c r="A89" s="8"/>
      <c r="B89" s="10"/>
      <c r="C89" s="10"/>
      <c r="D89" s="10"/>
      <c r="E89" s="11"/>
      <c r="F89" s="173"/>
      <c r="G89" s="173"/>
      <c r="H89" s="173"/>
      <c r="I89" s="173"/>
      <c r="J89" s="173"/>
      <c r="K89" s="173"/>
      <c r="L89" s="168"/>
      <c r="M89" s="10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57"/>
      <c r="Y89" s="157"/>
      <c r="Z89" s="152"/>
      <c r="AA89" s="10"/>
      <c r="AB89" s="173"/>
      <c r="AC89" s="173"/>
      <c r="AD89" s="173"/>
      <c r="AE89" s="173"/>
      <c r="AF89" s="11"/>
      <c r="AG89" s="8"/>
      <c r="AH89" s="10"/>
      <c r="AI89" s="10"/>
      <c r="AJ89" s="10"/>
      <c r="AK89" s="11"/>
      <c r="AL89" s="173"/>
      <c r="AM89" s="173"/>
      <c r="AN89" s="173"/>
      <c r="AO89" s="173"/>
      <c r="AP89" s="8"/>
      <c r="AQ89" s="10"/>
      <c r="AR89" s="10"/>
      <c r="AS89" s="10"/>
      <c r="AT89" s="11"/>
      <c r="AU89" s="173"/>
      <c r="AV89" s="173"/>
      <c r="AW89" s="173"/>
      <c r="AX89" s="173"/>
      <c r="AY89" s="11"/>
      <c r="AZ89" s="8"/>
      <c r="BA89" s="10"/>
      <c r="BB89" s="10"/>
      <c r="BC89" s="10"/>
      <c r="BD89" s="11"/>
      <c r="BE89" s="173"/>
      <c r="BF89" s="173"/>
      <c r="BG89" s="173"/>
      <c r="BH89" s="173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</row>
    <row r="90" spans="1:88" ht="19.5" customHeight="1">
      <c r="A90" s="11"/>
      <c r="B90" s="11"/>
      <c r="C90" s="11"/>
      <c r="D90" s="11"/>
      <c r="E90" s="177"/>
      <c r="F90" s="11"/>
      <c r="G90" s="11"/>
      <c r="H90" s="11"/>
      <c r="I90" s="11"/>
      <c r="J90" s="11"/>
      <c r="K90" s="11"/>
      <c r="L90" s="168"/>
      <c r="M90" s="11"/>
      <c r="N90" s="164"/>
      <c r="O90" s="11"/>
      <c r="P90" s="11"/>
      <c r="Q90" s="11"/>
      <c r="R90" s="11"/>
      <c r="S90" s="11"/>
      <c r="T90" s="11"/>
      <c r="U90" s="11"/>
      <c r="V90" s="11"/>
      <c r="W90" s="11"/>
      <c r="X90" s="157"/>
      <c r="Y90" s="157"/>
      <c r="Z90" s="152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77"/>
      <c r="AL90" s="11"/>
      <c r="AM90" s="11"/>
      <c r="AN90" s="11"/>
      <c r="AO90" s="11"/>
      <c r="AP90" s="11"/>
      <c r="AQ90" s="11"/>
      <c r="AR90" s="11"/>
      <c r="AS90" s="11"/>
      <c r="AT90" s="177"/>
      <c r="AU90" s="11"/>
      <c r="AV90" s="11"/>
      <c r="AW90" s="11"/>
      <c r="AX90" s="11"/>
      <c r="AY90" s="11"/>
      <c r="AZ90" s="11"/>
      <c r="BA90" s="11"/>
      <c r="BB90" s="11"/>
      <c r="BC90" s="11"/>
      <c r="BD90" s="177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</row>
    <row r="91" spans="1:88" ht="19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68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57"/>
      <c r="Y91" s="157"/>
      <c r="Z91" s="152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</row>
    <row r="92" spans="1:88" ht="19.5" customHeight="1">
      <c r="A92" s="8"/>
      <c r="B92" s="8"/>
      <c r="C92" s="8"/>
      <c r="D92" s="8"/>
      <c r="E92" s="11"/>
      <c r="F92" s="178"/>
      <c r="G92" s="178"/>
      <c r="H92" s="178"/>
      <c r="I92" s="178"/>
      <c r="J92" s="178"/>
      <c r="K92" s="178"/>
      <c r="L92" s="168"/>
      <c r="M92" s="8"/>
      <c r="N92" s="11"/>
      <c r="O92" s="10"/>
      <c r="P92" s="16"/>
      <c r="Q92" s="16"/>
      <c r="R92" s="16"/>
      <c r="S92" s="16"/>
      <c r="T92" s="16"/>
      <c r="U92" s="16"/>
      <c r="V92" s="16"/>
      <c r="W92" s="16"/>
      <c r="X92" s="97"/>
      <c r="Y92" s="97"/>
      <c r="Z92" s="167"/>
      <c r="AA92" s="8"/>
      <c r="AB92" s="178"/>
      <c r="AC92" s="178"/>
      <c r="AD92" s="178"/>
      <c r="AE92" s="178"/>
      <c r="AF92" s="11"/>
      <c r="AG92" s="8"/>
      <c r="AH92" s="8"/>
      <c r="AI92" s="8"/>
      <c r="AJ92" s="8"/>
      <c r="AK92" s="11"/>
      <c r="AL92" s="178"/>
      <c r="AM92" s="178"/>
      <c r="AN92" s="178"/>
      <c r="AO92" s="178"/>
      <c r="AP92" s="8"/>
      <c r="AQ92" s="8"/>
      <c r="AR92" s="8"/>
      <c r="AS92" s="8"/>
      <c r="AT92" s="11"/>
      <c r="AU92" s="178"/>
      <c r="AV92" s="178"/>
      <c r="AW92" s="178"/>
      <c r="AX92" s="178"/>
      <c r="AY92" s="11"/>
      <c r="AZ92" s="8"/>
      <c r="BA92" s="8"/>
      <c r="BB92" s="8"/>
      <c r="BC92" s="8"/>
      <c r="BD92" s="11"/>
      <c r="BE92" s="178"/>
      <c r="BF92" s="178"/>
      <c r="BG92" s="178"/>
      <c r="BH92" s="178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</row>
    <row r="93" spans="1:88" ht="19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68"/>
      <c r="M93" s="11"/>
      <c r="N93" s="11"/>
      <c r="O93" s="10"/>
      <c r="P93" s="16"/>
      <c r="Q93" s="23"/>
      <c r="R93" s="23"/>
      <c r="S93" s="23"/>
      <c r="T93" s="23"/>
      <c r="U93" s="23"/>
      <c r="V93" s="23"/>
      <c r="W93" s="23"/>
      <c r="X93" s="181"/>
      <c r="Y93" s="181"/>
      <c r="Z93" s="182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</row>
    <row r="94" spans="1:88" ht="19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68"/>
      <c r="M94" s="11"/>
      <c r="N94" s="9"/>
      <c r="O94" s="10"/>
      <c r="P94" s="23"/>
      <c r="Q94" s="26"/>
      <c r="R94" s="26"/>
      <c r="S94" s="23"/>
      <c r="T94" s="23"/>
      <c r="U94" s="23"/>
      <c r="V94" s="23"/>
      <c r="W94" s="23"/>
      <c r="X94" s="181"/>
      <c r="Y94" s="181"/>
      <c r="Z94" s="182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</row>
    <row r="95" spans="1:88" ht="19.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1"/>
      <c r="L95" s="168"/>
      <c r="M95" s="164"/>
      <c r="N95" s="23"/>
      <c r="O95" s="26"/>
      <c r="P95" s="23"/>
      <c r="Q95" s="26"/>
      <c r="R95" s="26"/>
      <c r="S95" s="26"/>
      <c r="T95" s="26"/>
      <c r="U95" s="26"/>
      <c r="V95" s="26"/>
      <c r="W95" s="26"/>
      <c r="X95" s="181"/>
      <c r="Y95" s="181"/>
      <c r="Z95" s="182"/>
      <c r="AA95" s="164"/>
      <c r="AB95" s="164"/>
      <c r="AC95" s="164"/>
      <c r="AD95" s="11"/>
      <c r="AE95" s="11"/>
      <c r="AF95" s="11"/>
      <c r="AG95" s="164"/>
      <c r="AH95" s="164"/>
      <c r="AI95" s="164"/>
      <c r="AJ95" s="164"/>
      <c r="AK95" s="164"/>
      <c r="AL95" s="164"/>
      <c r="AM95" s="164"/>
      <c r="AN95" s="11"/>
      <c r="AO95" s="11"/>
      <c r="AP95" s="164"/>
      <c r="AQ95" s="164"/>
      <c r="AR95" s="164"/>
      <c r="AS95" s="164"/>
      <c r="AT95" s="164"/>
      <c r="AU95" s="164"/>
      <c r="AV95" s="164"/>
      <c r="AW95" s="11"/>
      <c r="AX95" s="11"/>
      <c r="AY95" s="11"/>
      <c r="AZ95" s="164"/>
      <c r="BA95" s="164"/>
      <c r="BB95" s="164"/>
      <c r="BC95" s="164"/>
      <c r="BD95" s="164"/>
      <c r="BE95" s="164"/>
      <c r="BF95" s="164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</row>
    <row r="96" spans="1:88" ht="19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68"/>
      <c r="M96" s="11"/>
      <c r="N96" s="8"/>
      <c r="O96" s="10"/>
      <c r="P96" s="10"/>
      <c r="Q96" s="26"/>
      <c r="R96" s="26"/>
      <c r="S96" s="26"/>
      <c r="T96" s="26"/>
      <c r="U96" s="26"/>
      <c r="V96" s="26"/>
      <c r="W96" s="26"/>
      <c r="X96" s="181"/>
      <c r="Y96" s="181"/>
      <c r="Z96" s="182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</row>
    <row r="97" spans="1:88" ht="19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68"/>
      <c r="M97" s="11"/>
      <c r="N97" s="8"/>
      <c r="O97" s="10"/>
      <c r="P97" s="10"/>
      <c r="Q97" s="10"/>
      <c r="R97" s="10"/>
      <c r="S97" s="10"/>
      <c r="T97" s="10"/>
      <c r="U97" s="10"/>
      <c r="V97" s="10"/>
      <c r="W97" s="10"/>
      <c r="X97" s="97"/>
      <c r="Y97" s="97"/>
      <c r="Z97" s="167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</row>
    <row r="98" spans="1:88" ht="19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68"/>
      <c r="M98" s="11"/>
      <c r="N98" s="8"/>
      <c r="O98" s="8"/>
      <c r="P98" s="8"/>
      <c r="Q98" s="8"/>
      <c r="R98" s="11"/>
      <c r="S98" s="11"/>
      <c r="T98" s="11"/>
      <c r="U98" s="11"/>
      <c r="V98" s="11"/>
      <c r="W98" s="11"/>
      <c r="X98" s="157"/>
      <c r="Y98" s="157"/>
      <c r="Z98" s="152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</row>
    <row r="99" spans="1:88" ht="19.5" customHeight="1">
      <c r="A99" s="9"/>
      <c r="B99" s="10"/>
      <c r="C99" s="16"/>
      <c r="D99" s="16"/>
      <c r="E99" s="16"/>
      <c r="F99" s="16"/>
      <c r="G99" s="16"/>
      <c r="H99" s="16"/>
      <c r="I99" s="16"/>
      <c r="J99" s="16"/>
      <c r="K99" s="16"/>
      <c r="L99" s="183"/>
      <c r="M99" s="10"/>
      <c r="N99" s="10"/>
      <c r="O99" s="10"/>
      <c r="P99" s="10"/>
      <c r="Q99" s="10"/>
      <c r="R99" s="11"/>
      <c r="S99" s="11"/>
      <c r="T99" s="11"/>
      <c r="U99" s="11"/>
      <c r="V99" s="11"/>
      <c r="W99" s="11"/>
      <c r="X99" s="157"/>
      <c r="Y99" s="157"/>
      <c r="Z99" s="152"/>
      <c r="AA99" s="16"/>
      <c r="AB99" s="16"/>
      <c r="AC99" s="16"/>
      <c r="AD99" s="16"/>
      <c r="AE99" s="16"/>
      <c r="AF99" s="11"/>
      <c r="AG99" s="9"/>
      <c r="AH99" s="8"/>
      <c r="AI99" s="16"/>
      <c r="AJ99" s="16"/>
      <c r="AK99" s="16"/>
      <c r="AL99" s="16"/>
      <c r="AM99" s="16"/>
      <c r="AN99" s="16"/>
      <c r="AO99" s="16"/>
      <c r="AP99" s="9"/>
      <c r="AQ99" s="8"/>
      <c r="AR99" s="16"/>
      <c r="AS99" s="16"/>
      <c r="AT99" s="16"/>
      <c r="AU99" s="16"/>
      <c r="AV99" s="16"/>
      <c r="AW99" s="16"/>
      <c r="AX99" s="16"/>
      <c r="AY99" s="11"/>
      <c r="AZ99" s="9"/>
      <c r="BA99" s="8"/>
      <c r="BB99" s="16"/>
      <c r="BC99" s="16"/>
      <c r="BD99" s="16"/>
      <c r="BE99" s="16"/>
      <c r="BF99" s="16"/>
      <c r="BG99" s="16"/>
      <c r="BH99" s="16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</row>
    <row r="100" spans="1:88" ht="19.5" customHeight="1">
      <c r="A100" s="23"/>
      <c r="B100" s="10"/>
      <c r="C100" s="16"/>
      <c r="D100" s="23"/>
      <c r="E100" s="23"/>
      <c r="F100" s="23"/>
      <c r="G100" s="23"/>
      <c r="H100" s="23"/>
      <c r="I100" s="23"/>
      <c r="J100" s="23"/>
      <c r="K100" s="23"/>
      <c r="L100" s="184"/>
      <c r="M100" s="10"/>
      <c r="N100" s="8"/>
      <c r="O100" s="10"/>
      <c r="P100" s="10"/>
      <c r="Q100" s="10"/>
      <c r="R100" s="111"/>
      <c r="S100" s="10"/>
      <c r="T100" s="10"/>
      <c r="U100" s="10"/>
      <c r="V100" s="10"/>
      <c r="W100" s="10"/>
      <c r="X100" s="97"/>
      <c r="Y100" s="97"/>
      <c r="Z100" s="167"/>
      <c r="AA100" s="16"/>
      <c r="AB100" s="23"/>
      <c r="AC100" s="23"/>
      <c r="AD100" s="23"/>
      <c r="AE100" s="23"/>
      <c r="AF100" s="11"/>
      <c r="AG100" s="23"/>
      <c r="AH100" s="8"/>
      <c r="AI100" s="16"/>
      <c r="AJ100" s="23"/>
      <c r="AK100" s="23"/>
      <c r="AL100" s="23"/>
      <c r="AM100" s="23"/>
      <c r="AN100" s="23"/>
      <c r="AO100" s="23"/>
      <c r="AP100" s="23"/>
      <c r="AQ100" s="8"/>
      <c r="AR100" s="16"/>
      <c r="AS100" s="23"/>
      <c r="AT100" s="23"/>
      <c r="AU100" s="23"/>
      <c r="AV100" s="23"/>
      <c r="AW100" s="23"/>
      <c r="AX100" s="23"/>
      <c r="AY100" s="11"/>
      <c r="AZ100" s="23"/>
      <c r="BA100" s="8"/>
      <c r="BB100" s="16"/>
      <c r="BC100" s="23"/>
      <c r="BD100" s="23"/>
      <c r="BE100" s="23"/>
      <c r="BF100" s="23"/>
      <c r="BG100" s="23"/>
      <c r="BH100" s="23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</row>
    <row r="101" spans="1:88" ht="19.5" customHeight="1">
      <c r="A101" s="8"/>
      <c r="B101" s="10"/>
      <c r="C101" s="23"/>
      <c r="D101" s="26"/>
      <c r="E101" s="26"/>
      <c r="F101" s="23"/>
      <c r="G101" s="23"/>
      <c r="H101" s="23"/>
      <c r="I101" s="23"/>
      <c r="J101" s="26"/>
      <c r="K101" s="26"/>
      <c r="L101" s="185"/>
      <c r="M101" s="10"/>
      <c r="N101" s="10"/>
      <c r="O101" s="10"/>
      <c r="P101" s="10"/>
      <c r="Q101" s="10"/>
      <c r="R101" s="11"/>
      <c r="S101" s="11"/>
      <c r="T101" s="11"/>
      <c r="U101" s="11"/>
      <c r="V101" s="11"/>
      <c r="W101" s="11"/>
      <c r="X101" s="157"/>
      <c r="Y101" s="157"/>
      <c r="Z101" s="152"/>
      <c r="AA101" s="23"/>
      <c r="AB101" s="23"/>
      <c r="AC101" s="26"/>
      <c r="AD101" s="26"/>
      <c r="AE101" s="26"/>
      <c r="AF101" s="11"/>
      <c r="AG101" s="8"/>
      <c r="AH101" s="10"/>
      <c r="AI101" s="23"/>
      <c r="AJ101" s="26"/>
      <c r="AK101" s="26"/>
      <c r="AL101" s="23"/>
      <c r="AM101" s="26"/>
      <c r="AN101" s="26"/>
      <c r="AO101" s="26"/>
      <c r="AP101" s="8"/>
      <c r="AQ101" s="10"/>
      <c r="AR101" s="23"/>
      <c r="AS101" s="26"/>
      <c r="AT101" s="26"/>
      <c r="AU101" s="23"/>
      <c r="AV101" s="26"/>
      <c r="AW101" s="26"/>
      <c r="AX101" s="26"/>
      <c r="AY101" s="11"/>
      <c r="AZ101" s="8"/>
      <c r="BA101" s="10"/>
      <c r="BB101" s="23"/>
      <c r="BC101" s="26"/>
      <c r="BD101" s="26"/>
      <c r="BE101" s="23"/>
      <c r="BF101" s="26"/>
      <c r="BG101" s="26"/>
      <c r="BH101" s="26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</row>
    <row r="102" spans="1:88" ht="19.5" customHeight="1">
      <c r="A102" s="8"/>
      <c r="B102" s="26"/>
      <c r="C102" s="23"/>
      <c r="D102" s="26"/>
      <c r="E102" s="26"/>
      <c r="F102" s="26"/>
      <c r="G102" s="26"/>
      <c r="H102" s="26"/>
      <c r="I102" s="26"/>
      <c r="J102" s="26"/>
      <c r="K102" s="26"/>
      <c r="L102" s="185"/>
      <c r="M102" s="26"/>
      <c r="N102" s="10"/>
      <c r="O102" s="8"/>
      <c r="P102" s="8"/>
      <c r="Q102" s="8"/>
      <c r="R102" s="11"/>
      <c r="S102" s="11"/>
      <c r="T102" s="11"/>
      <c r="U102" s="11"/>
      <c r="V102" s="11"/>
      <c r="W102" s="11"/>
      <c r="X102" s="157"/>
      <c r="Y102" s="157"/>
      <c r="Z102" s="152"/>
      <c r="AA102" s="23"/>
      <c r="AB102" s="26"/>
      <c r="AC102" s="26"/>
      <c r="AD102" s="26"/>
      <c r="AE102" s="26"/>
      <c r="AF102" s="11"/>
      <c r="AG102" s="8"/>
      <c r="AH102" s="26"/>
      <c r="AI102" s="23"/>
      <c r="AJ102" s="26"/>
      <c r="AK102" s="26"/>
      <c r="AL102" s="26"/>
      <c r="AM102" s="26"/>
      <c r="AN102" s="26"/>
      <c r="AO102" s="26"/>
      <c r="AP102" s="8"/>
      <c r="AQ102" s="26"/>
      <c r="AR102" s="23"/>
      <c r="AS102" s="26"/>
      <c r="AT102" s="26"/>
      <c r="AU102" s="26"/>
      <c r="AV102" s="26"/>
      <c r="AW102" s="26"/>
      <c r="AX102" s="26"/>
      <c r="AY102" s="11"/>
      <c r="AZ102" s="8"/>
      <c r="BA102" s="26"/>
      <c r="BB102" s="23"/>
      <c r="BC102" s="26"/>
      <c r="BD102" s="26"/>
      <c r="BE102" s="26"/>
      <c r="BF102" s="26"/>
      <c r="BG102" s="26"/>
      <c r="BH102" s="26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</row>
    <row r="103" spans="1:88" ht="19.5" customHeight="1">
      <c r="A103" s="8"/>
      <c r="B103" s="10"/>
      <c r="C103" s="10"/>
      <c r="D103" s="26"/>
      <c r="E103" s="26"/>
      <c r="F103" s="26"/>
      <c r="G103" s="26"/>
      <c r="H103" s="26"/>
      <c r="I103" s="26"/>
      <c r="J103" s="26"/>
      <c r="K103" s="26"/>
      <c r="L103" s="185"/>
      <c r="M103" s="10"/>
      <c r="N103" s="10"/>
      <c r="O103" s="54"/>
      <c r="P103" s="54"/>
      <c r="Q103" s="54"/>
      <c r="R103" s="54"/>
      <c r="S103" s="54"/>
      <c r="T103" s="54"/>
      <c r="U103" s="54"/>
      <c r="V103" s="54"/>
      <c r="W103" s="54"/>
      <c r="X103" s="186"/>
      <c r="Y103" s="186"/>
      <c r="Z103" s="167"/>
      <c r="AA103" s="10"/>
      <c r="AB103" s="26"/>
      <c r="AC103" s="26"/>
      <c r="AD103" s="26"/>
      <c r="AE103" s="26"/>
      <c r="AF103" s="11"/>
      <c r="AG103" s="8"/>
      <c r="AH103" s="10"/>
      <c r="AI103" s="10"/>
      <c r="AJ103" s="26"/>
      <c r="AK103" s="26"/>
      <c r="AL103" s="26"/>
      <c r="AM103" s="26"/>
      <c r="AN103" s="26"/>
      <c r="AO103" s="26"/>
      <c r="AP103" s="8"/>
      <c r="AQ103" s="10"/>
      <c r="AR103" s="10"/>
      <c r="AS103" s="26"/>
      <c r="AT103" s="26"/>
      <c r="AU103" s="26"/>
      <c r="AV103" s="26"/>
      <c r="AW103" s="26"/>
      <c r="AX103" s="26"/>
      <c r="AY103" s="11"/>
      <c r="AZ103" s="8"/>
      <c r="BA103" s="10"/>
      <c r="BB103" s="10"/>
      <c r="BC103" s="26"/>
      <c r="BD103" s="26"/>
      <c r="BE103" s="26"/>
      <c r="BF103" s="26"/>
      <c r="BG103" s="26"/>
      <c r="BH103" s="26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</row>
    <row r="104" spans="1:88" ht="19.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75"/>
      <c r="M104" s="10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60"/>
      <c r="Y104" s="60"/>
      <c r="Z104" s="167"/>
      <c r="AA104" s="10"/>
      <c r="AB104" s="10"/>
      <c r="AC104" s="10"/>
      <c r="AD104" s="10"/>
      <c r="AE104" s="10"/>
      <c r="AF104" s="11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1"/>
      <c r="AZ104" s="10"/>
      <c r="BA104" s="10"/>
      <c r="BB104" s="10"/>
      <c r="BC104" s="10"/>
      <c r="BD104" s="10"/>
      <c r="BE104" s="10"/>
      <c r="BF104" s="10"/>
      <c r="BG104" s="10"/>
      <c r="BH104" s="10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</row>
    <row r="105" spans="1:88" ht="19.5" customHeight="1">
      <c r="A105" s="8"/>
      <c r="B105" s="8"/>
      <c r="C105" s="8"/>
      <c r="D105" s="8"/>
      <c r="E105" s="11"/>
      <c r="F105" s="11"/>
      <c r="G105" s="11"/>
      <c r="H105" s="11"/>
      <c r="I105" s="11"/>
      <c r="J105" s="11"/>
      <c r="K105" s="11"/>
      <c r="L105" s="168"/>
      <c r="M105" s="8"/>
      <c r="N105" s="54"/>
      <c r="O105" s="11"/>
      <c r="P105" s="11"/>
      <c r="Q105" s="11"/>
      <c r="R105" s="11"/>
      <c r="S105" s="11"/>
      <c r="T105" s="11"/>
      <c r="U105" s="11"/>
      <c r="V105" s="11"/>
      <c r="W105" s="11"/>
      <c r="X105" s="157"/>
      <c r="Y105" s="157"/>
      <c r="Z105" s="152"/>
      <c r="AA105" s="8"/>
      <c r="AB105" s="11"/>
      <c r="AC105" s="11"/>
      <c r="AD105" s="11"/>
      <c r="AE105" s="11"/>
      <c r="AF105" s="11"/>
      <c r="AG105" s="8"/>
      <c r="AH105" s="8"/>
      <c r="AI105" s="8"/>
      <c r="AJ105" s="8"/>
      <c r="AK105" s="11"/>
      <c r="AL105" s="11"/>
      <c r="AM105" s="11"/>
      <c r="AN105" s="11"/>
      <c r="AO105" s="11"/>
      <c r="AP105" s="8"/>
      <c r="AQ105" s="8"/>
      <c r="AR105" s="8"/>
      <c r="AS105" s="8"/>
      <c r="AT105" s="11"/>
      <c r="AU105" s="11"/>
      <c r="AV105" s="11"/>
      <c r="AW105" s="11"/>
      <c r="AX105" s="11"/>
      <c r="AY105" s="11"/>
      <c r="AZ105" s="8"/>
      <c r="BA105" s="8"/>
      <c r="BB105" s="8"/>
      <c r="BC105" s="8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</row>
    <row r="106" spans="1:88" ht="19.5" customHeight="1">
      <c r="A106" s="10"/>
      <c r="B106" s="10"/>
      <c r="C106" s="10"/>
      <c r="D106" s="10"/>
      <c r="E106" s="11"/>
      <c r="F106" s="11"/>
      <c r="G106" s="11"/>
      <c r="H106" s="11"/>
      <c r="I106" s="11"/>
      <c r="J106" s="11"/>
      <c r="K106" s="11"/>
      <c r="L106" s="168"/>
      <c r="M106" s="10"/>
      <c r="N106" s="8"/>
      <c r="O106" s="11"/>
      <c r="P106" s="97"/>
      <c r="Q106" s="8"/>
      <c r="R106" s="76"/>
      <c r="S106" s="154"/>
      <c r="T106" s="154"/>
      <c r="U106" s="154"/>
      <c r="V106" s="154"/>
      <c r="W106" s="154"/>
      <c r="X106" s="187"/>
      <c r="Y106" s="187"/>
      <c r="Z106" s="167"/>
      <c r="AA106" s="10"/>
      <c r="AB106" s="11"/>
      <c r="AC106" s="11"/>
      <c r="AD106" s="11"/>
      <c r="AE106" s="11"/>
      <c r="AF106" s="11"/>
      <c r="AG106" s="10"/>
      <c r="AH106" s="10"/>
      <c r="AI106" s="10"/>
      <c r="AJ106" s="10"/>
      <c r="AK106" s="11"/>
      <c r="AL106" s="11"/>
      <c r="AM106" s="11"/>
      <c r="AN106" s="11"/>
      <c r="AO106" s="11"/>
      <c r="AP106" s="10"/>
      <c r="AQ106" s="10"/>
      <c r="AR106" s="10"/>
      <c r="AS106" s="10"/>
      <c r="AT106" s="11"/>
      <c r="AU106" s="11"/>
      <c r="AV106" s="11"/>
      <c r="AW106" s="11"/>
      <c r="AX106" s="11"/>
      <c r="AY106" s="11"/>
      <c r="AZ106" s="10"/>
      <c r="BA106" s="10"/>
      <c r="BB106" s="10"/>
      <c r="BC106" s="10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</row>
    <row r="107" spans="1:88" ht="19.5" customHeight="1">
      <c r="A107" s="10"/>
      <c r="B107" s="10"/>
      <c r="C107" s="10"/>
      <c r="D107" s="10"/>
      <c r="E107" s="111"/>
      <c r="F107" s="10"/>
      <c r="G107" s="10"/>
      <c r="H107" s="10"/>
      <c r="I107" s="10"/>
      <c r="J107" s="10"/>
      <c r="K107" s="10"/>
      <c r="L107" s="175"/>
      <c r="M107" s="10"/>
      <c r="N107" s="11"/>
      <c r="O107" s="11"/>
      <c r="P107" s="8"/>
      <c r="Q107" s="8"/>
      <c r="R107" s="76"/>
      <c r="S107" s="154"/>
      <c r="T107" s="154"/>
      <c r="U107" s="154"/>
      <c r="V107" s="154"/>
      <c r="W107" s="154"/>
      <c r="X107" s="187"/>
      <c r="Y107" s="187"/>
      <c r="Z107" s="167"/>
      <c r="AA107" s="10"/>
      <c r="AB107" s="10"/>
      <c r="AC107" s="10"/>
      <c r="AD107" s="10"/>
      <c r="AE107" s="10"/>
      <c r="AF107" s="11"/>
      <c r="AG107" s="10"/>
      <c r="AH107" s="10"/>
      <c r="AI107" s="10"/>
      <c r="AJ107" s="10"/>
      <c r="AK107" s="111"/>
      <c r="AL107" s="10"/>
      <c r="AM107" s="10"/>
      <c r="AN107" s="10"/>
      <c r="AO107" s="10"/>
      <c r="AP107" s="10"/>
      <c r="AQ107" s="10"/>
      <c r="AR107" s="10"/>
      <c r="AS107" s="10"/>
      <c r="AT107" s="111"/>
      <c r="AU107" s="10"/>
      <c r="AV107" s="10"/>
      <c r="AW107" s="10"/>
      <c r="AX107" s="10"/>
      <c r="AY107" s="11"/>
      <c r="AZ107" s="10"/>
      <c r="BA107" s="10"/>
      <c r="BB107" s="10"/>
      <c r="BC107" s="10"/>
      <c r="BD107" s="111"/>
      <c r="BE107" s="10"/>
      <c r="BF107" s="10"/>
      <c r="BG107" s="10"/>
      <c r="BH107" s="10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</row>
    <row r="108" spans="1:88" ht="19.5" customHeight="1">
      <c r="A108" s="10"/>
      <c r="B108" s="10"/>
      <c r="C108" s="10"/>
      <c r="D108" s="10"/>
      <c r="E108" s="11"/>
      <c r="F108" s="11"/>
      <c r="G108" s="11"/>
      <c r="H108" s="11"/>
      <c r="I108" s="11"/>
      <c r="J108" s="11"/>
      <c r="K108" s="11"/>
      <c r="L108" s="168"/>
      <c r="M108" s="10"/>
      <c r="N108" s="16"/>
      <c r="O108" s="11"/>
      <c r="P108" s="8"/>
      <c r="Q108" s="8"/>
      <c r="R108" s="76"/>
      <c r="S108" s="154"/>
      <c r="T108" s="154"/>
      <c r="U108" s="154"/>
      <c r="V108" s="154"/>
      <c r="W108" s="154"/>
      <c r="X108" s="187"/>
      <c r="Y108" s="187"/>
      <c r="Z108" s="167"/>
      <c r="AA108" s="10"/>
      <c r="AB108" s="11"/>
      <c r="AC108" s="11"/>
      <c r="AD108" s="11"/>
      <c r="AE108" s="11"/>
      <c r="AF108" s="11"/>
      <c r="AG108" s="10"/>
      <c r="AH108" s="10"/>
      <c r="AI108" s="10"/>
      <c r="AJ108" s="10"/>
      <c r="AK108" s="11"/>
      <c r="AL108" s="11"/>
      <c r="AM108" s="11"/>
      <c r="AN108" s="11"/>
      <c r="AO108" s="11"/>
      <c r="AP108" s="10"/>
      <c r="AQ108" s="10"/>
      <c r="AR108" s="10"/>
      <c r="AS108" s="10"/>
      <c r="AT108" s="11"/>
      <c r="AU108" s="11"/>
      <c r="AV108" s="11"/>
      <c r="AW108" s="11"/>
      <c r="AX108" s="11"/>
      <c r="AY108" s="11"/>
      <c r="AZ108" s="10"/>
      <c r="BA108" s="10"/>
      <c r="BB108" s="10"/>
      <c r="BC108" s="10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</row>
    <row r="109" spans="1:88" ht="19.5" customHeight="1">
      <c r="A109" s="8"/>
      <c r="B109" s="8"/>
      <c r="C109" s="8"/>
      <c r="D109" s="8"/>
      <c r="E109" s="11"/>
      <c r="F109" s="11"/>
      <c r="G109" s="11"/>
      <c r="H109" s="11"/>
      <c r="I109" s="11"/>
      <c r="J109" s="11"/>
      <c r="K109" s="11"/>
      <c r="L109" s="168"/>
      <c r="M109" s="8"/>
      <c r="N109" s="16"/>
      <c r="O109" s="11"/>
      <c r="P109" s="8"/>
      <c r="Q109" s="8"/>
      <c r="R109" s="76"/>
      <c r="S109" s="154"/>
      <c r="T109" s="154"/>
      <c r="U109" s="154"/>
      <c r="V109" s="154"/>
      <c r="W109" s="154"/>
      <c r="X109" s="187"/>
      <c r="Y109" s="187"/>
      <c r="Z109" s="167"/>
      <c r="AA109" s="8"/>
      <c r="AB109" s="11"/>
      <c r="AC109" s="11"/>
      <c r="AD109" s="11"/>
      <c r="AE109" s="11"/>
      <c r="AF109" s="11"/>
      <c r="AG109" s="8"/>
      <c r="AH109" s="8"/>
      <c r="AI109" s="8"/>
      <c r="AJ109" s="8"/>
      <c r="AK109" s="11"/>
      <c r="AL109" s="11"/>
      <c r="AM109" s="11"/>
      <c r="AN109" s="11"/>
      <c r="AO109" s="11"/>
      <c r="AP109" s="8"/>
      <c r="AQ109" s="8"/>
      <c r="AR109" s="8"/>
      <c r="AS109" s="8"/>
      <c r="AT109" s="11"/>
      <c r="AU109" s="11"/>
      <c r="AV109" s="11"/>
      <c r="AW109" s="11"/>
      <c r="AX109" s="11"/>
      <c r="AY109" s="11"/>
      <c r="AZ109" s="8"/>
      <c r="BA109" s="8"/>
      <c r="BB109" s="8"/>
      <c r="BC109" s="8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</row>
    <row r="110" spans="1:88" ht="19.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175"/>
      <c r="M110" s="54"/>
      <c r="N110" s="16"/>
      <c r="O110" s="11"/>
      <c r="P110" s="8"/>
      <c r="Q110" s="8"/>
      <c r="R110" s="76"/>
      <c r="S110" s="154"/>
      <c r="T110" s="154"/>
      <c r="U110" s="154"/>
      <c r="V110" s="154"/>
      <c r="W110" s="154"/>
      <c r="X110" s="187"/>
      <c r="Y110" s="187"/>
      <c r="Z110" s="167"/>
      <c r="AA110" s="54"/>
      <c r="AB110" s="54"/>
      <c r="AC110" s="54"/>
      <c r="AD110" s="54"/>
      <c r="AE110" s="54"/>
      <c r="AF110" s="11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11"/>
      <c r="AZ110" s="54"/>
      <c r="BA110" s="54"/>
      <c r="BB110" s="54"/>
      <c r="BC110" s="54"/>
      <c r="BD110" s="54"/>
      <c r="BE110" s="54"/>
      <c r="BF110" s="54"/>
      <c r="BG110" s="54"/>
      <c r="BH110" s="54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</row>
    <row r="111" spans="1:88" ht="19.5" customHeight="1">
      <c r="A111" s="8"/>
      <c r="B111" s="8"/>
      <c r="C111" s="8"/>
      <c r="D111" s="8"/>
      <c r="E111" s="8"/>
      <c r="F111" s="8"/>
      <c r="G111" s="8"/>
      <c r="H111" s="8"/>
      <c r="I111" s="8"/>
      <c r="J111" s="61"/>
      <c r="K111" s="61"/>
      <c r="L111" s="188"/>
      <c r="M111" s="8"/>
      <c r="N111" s="16"/>
      <c r="O111" s="11"/>
      <c r="P111" s="8"/>
      <c r="Q111" s="8"/>
      <c r="R111" s="76"/>
      <c r="S111" s="154"/>
      <c r="T111" s="154"/>
      <c r="U111" s="154"/>
      <c r="V111" s="154"/>
      <c r="W111" s="154"/>
      <c r="X111" s="187"/>
      <c r="Y111" s="187"/>
      <c r="Z111" s="167"/>
      <c r="AA111" s="8"/>
      <c r="AB111" s="8"/>
      <c r="AC111" s="61"/>
      <c r="AD111" s="61"/>
      <c r="AE111" s="61"/>
      <c r="AF111" s="11"/>
      <c r="AG111" s="8"/>
      <c r="AH111" s="8"/>
      <c r="AI111" s="8"/>
      <c r="AJ111" s="8"/>
      <c r="AK111" s="8"/>
      <c r="AL111" s="8"/>
      <c r="AM111" s="61"/>
      <c r="AN111" s="61"/>
      <c r="AO111" s="61"/>
      <c r="AP111" s="8"/>
      <c r="AQ111" s="8"/>
      <c r="AR111" s="8"/>
      <c r="AS111" s="8"/>
      <c r="AT111" s="8"/>
      <c r="AU111" s="8"/>
      <c r="AV111" s="61"/>
      <c r="AW111" s="61"/>
      <c r="AX111" s="61"/>
      <c r="AY111" s="11"/>
      <c r="AZ111" s="8"/>
      <c r="BA111" s="8"/>
      <c r="BB111" s="8"/>
      <c r="BC111" s="8"/>
      <c r="BD111" s="8"/>
      <c r="BE111" s="8"/>
      <c r="BF111" s="61"/>
      <c r="BG111" s="61"/>
      <c r="BH111" s="6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</row>
    <row r="112" spans="1:88" ht="19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68"/>
      <c r="M112" s="11"/>
      <c r="N112" s="23"/>
      <c r="O112" s="11"/>
      <c r="P112" s="8"/>
      <c r="Q112" s="8"/>
      <c r="R112" s="76"/>
      <c r="S112" s="154"/>
      <c r="T112" s="154"/>
      <c r="U112" s="154"/>
      <c r="V112" s="154"/>
      <c r="W112" s="154"/>
      <c r="X112" s="187"/>
      <c r="Y112" s="187"/>
      <c r="Z112" s="167"/>
      <c r="AA112" s="11"/>
      <c r="AB112" s="11"/>
      <c r="AC112" s="11"/>
      <c r="AD112" s="11"/>
      <c r="AE112" s="11"/>
      <c r="AF112" s="173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73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</row>
    <row r="113" spans="1:88" ht="19.5" customHeight="1">
      <c r="A113" s="16"/>
      <c r="B113" s="11"/>
      <c r="C113" s="97"/>
      <c r="D113" s="8"/>
      <c r="E113" s="76"/>
      <c r="F113" s="154"/>
      <c r="G113" s="154"/>
      <c r="H113" s="154"/>
      <c r="I113" s="154"/>
      <c r="J113" s="154"/>
      <c r="K113" s="154"/>
      <c r="L113" s="188"/>
      <c r="M113" s="11"/>
      <c r="N113" s="16"/>
      <c r="O113" s="11"/>
      <c r="P113" s="11"/>
      <c r="Q113" s="11"/>
      <c r="R113" s="11"/>
      <c r="S113" s="173"/>
      <c r="T113" s="173"/>
      <c r="U113" s="173"/>
      <c r="V113" s="173"/>
      <c r="W113" s="173"/>
      <c r="X113" s="174"/>
      <c r="Y113" s="174"/>
      <c r="Z113" s="152"/>
      <c r="AA113" s="97"/>
      <c r="AB113" s="154"/>
      <c r="AC113" s="154"/>
      <c r="AD113" s="154"/>
      <c r="AE113" s="154"/>
      <c r="AF113" s="11"/>
      <c r="AG113" s="16"/>
      <c r="AH113" s="11"/>
      <c r="AI113" s="97"/>
      <c r="AJ113" s="8"/>
      <c r="AK113" s="76"/>
      <c r="AL113" s="154"/>
      <c r="AM113" s="154"/>
      <c r="AN113" s="154"/>
      <c r="AO113" s="154"/>
      <c r="AP113" s="16"/>
      <c r="AQ113" s="11"/>
      <c r="AR113" s="97"/>
      <c r="AS113" s="8"/>
      <c r="AT113" s="76"/>
      <c r="AU113" s="154"/>
      <c r="AV113" s="154"/>
      <c r="AW113" s="154"/>
      <c r="AX113" s="154"/>
      <c r="AY113" s="11"/>
      <c r="AZ113" s="16"/>
      <c r="BA113" s="11"/>
      <c r="BB113" s="97"/>
      <c r="BC113" s="8"/>
      <c r="BD113" s="76"/>
      <c r="BE113" s="154"/>
      <c r="BF113" s="154"/>
      <c r="BG113" s="154"/>
      <c r="BH113" s="154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</row>
    <row r="114" spans="1:88" ht="19.5" customHeight="1">
      <c r="A114" s="16"/>
      <c r="B114" s="11"/>
      <c r="C114" s="8"/>
      <c r="D114" s="8"/>
      <c r="E114" s="76"/>
      <c r="F114" s="154"/>
      <c r="G114" s="154"/>
      <c r="H114" s="154"/>
      <c r="I114" s="154"/>
      <c r="J114" s="154"/>
      <c r="K114" s="154"/>
      <c r="L114" s="188"/>
      <c r="M114" s="11"/>
      <c r="N114" s="16"/>
      <c r="O114" s="11"/>
      <c r="P114" s="8"/>
      <c r="Q114" s="8"/>
      <c r="R114" s="76"/>
      <c r="S114" s="154"/>
      <c r="T114" s="154"/>
      <c r="U114" s="154"/>
      <c r="V114" s="154"/>
      <c r="W114" s="154"/>
      <c r="X114" s="187"/>
      <c r="Y114" s="187"/>
      <c r="Z114" s="167"/>
      <c r="AA114" s="8"/>
      <c r="AB114" s="154"/>
      <c r="AC114" s="154"/>
      <c r="AD114" s="154"/>
      <c r="AE114" s="154"/>
      <c r="AF114" s="11"/>
      <c r="AG114" s="16"/>
      <c r="AH114" s="11"/>
      <c r="AI114" s="8"/>
      <c r="AJ114" s="8"/>
      <c r="AK114" s="76"/>
      <c r="AL114" s="154"/>
      <c r="AM114" s="154"/>
      <c r="AN114" s="154"/>
      <c r="AO114" s="154"/>
      <c r="AP114" s="16"/>
      <c r="AQ114" s="11"/>
      <c r="AR114" s="8"/>
      <c r="AS114" s="8"/>
      <c r="AT114" s="76"/>
      <c r="AU114" s="154"/>
      <c r="AV114" s="154"/>
      <c r="AW114" s="154"/>
      <c r="AX114" s="154"/>
      <c r="AY114" s="11"/>
      <c r="AZ114" s="16"/>
      <c r="BA114" s="11"/>
      <c r="BB114" s="8"/>
      <c r="BC114" s="8"/>
      <c r="BD114" s="76"/>
      <c r="BE114" s="154"/>
      <c r="BF114" s="154"/>
      <c r="BG114" s="154"/>
      <c r="BH114" s="154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</row>
    <row r="115" spans="1:88" ht="19.5" customHeight="1">
      <c r="A115" s="16"/>
      <c r="B115" s="11"/>
      <c r="C115" s="8"/>
      <c r="D115" s="8"/>
      <c r="E115" s="76"/>
      <c r="F115" s="154"/>
      <c r="G115" s="154"/>
      <c r="H115" s="154"/>
      <c r="I115" s="154"/>
      <c r="J115" s="154"/>
      <c r="K115" s="154"/>
      <c r="L115" s="188"/>
      <c r="M115" s="11"/>
      <c r="N115" s="11"/>
      <c r="O115" s="11"/>
      <c r="P115" s="16"/>
      <c r="Q115" s="8"/>
      <c r="R115" s="76"/>
      <c r="S115" s="173"/>
      <c r="T115" s="173"/>
      <c r="U115" s="173"/>
      <c r="V115" s="173"/>
      <c r="W115" s="173"/>
      <c r="X115" s="174"/>
      <c r="Y115" s="174"/>
      <c r="Z115" s="152"/>
      <c r="AA115" s="8"/>
      <c r="AB115" s="154"/>
      <c r="AC115" s="154"/>
      <c r="AD115" s="154"/>
      <c r="AE115" s="154"/>
      <c r="AF115" s="11"/>
      <c r="AG115" s="16"/>
      <c r="AH115" s="11"/>
      <c r="AI115" s="8"/>
      <c r="AJ115" s="8"/>
      <c r="AK115" s="76"/>
      <c r="AL115" s="154"/>
      <c r="AM115" s="154"/>
      <c r="AN115" s="154"/>
      <c r="AO115" s="154"/>
      <c r="AP115" s="16"/>
      <c r="AQ115" s="11"/>
      <c r="AR115" s="8"/>
      <c r="AS115" s="8"/>
      <c r="AT115" s="76"/>
      <c r="AU115" s="154"/>
      <c r="AV115" s="154"/>
      <c r="AW115" s="154"/>
      <c r="AX115" s="154"/>
      <c r="AY115" s="11"/>
      <c r="AZ115" s="16"/>
      <c r="BA115" s="11"/>
      <c r="BB115" s="8"/>
      <c r="BC115" s="8"/>
      <c r="BD115" s="76"/>
      <c r="BE115" s="154"/>
      <c r="BF115" s="154"/>
      <c r="BG115" s="154"/>
      <c r="BH115" s="154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</row>
    <row r="116" spans="1:88" ht="19.5" customHeight="1">
      <c r="A116" s="16"/>
      <c r="B116" s="11"/>
      <c r="C116" s="8"/>
      <c r="D116" s="8"/>
      <c r="E116" s="76"/>
      <c r="F116" s="154"/>
      <c r="G116" s="154"/>
      <c r="H116" s="154"/>
      <c r="I116" s="154"/>
      <c r="J116" s="154"/>
      <c r="K116" s="154"/>
      <c r="L116" s="188"/>
      <c r="M116" s="11"/>
      <c r="N116" s="16"/>
      <c r="O116" s="11"/>
      <c r="P116" s="8"/>
      <c r="Q116" s="8"/>
      <c r="R116" s="102"/>
      <c r="S116" s="189"/>
      <c r="T116" s="189"/>
      <c r="U116" s="189"/>
      <c r="V116" s="189"/>
      <c r="W116" s="189"/>
      <c r="X116" s="187"/>
      <c r="Y116" s="187"/>
      <c r="Z116" s="167"/>
      <c r="AA116" s="8"/>
      <c r="AB116" s="154"/>
      <c r="AC116" s="154"/>
      <c r="AD116" s="154"/>
      <c r="AE116" s="154"/>
      <c r="AF116" s="11"/>
      <c r="AG116" s="16"/>
      <c r="AH116" s="11"/>
      <c r="AI116" s="8"/>
      <c r="AJ116" s="8"/>
      <c r="AK116" s="76"/>
      <c r="AL116" s="154"/>
      <c r="AM116" s="154"/>
      <c r="AN116" s="154"/>
      <c r="AO116" s="154"/>
      <c r="AP116" s="16"/>
      <c r="AQ116" s="11"/>
      <c r="AR116" s="8"/>
      <c r="AS116" s="8"/>
      <c r="AT116" s="76"/>
      <c r="AU116" s="154"/>
      <c r="AV116" s="154"/>
      <c r="AW116" s="154"/>
      <c r="AX116" s="154"/>
      <c r="AY116" s="11"/>
      <c r="AZ116" s="16"/>
      <c r="BA116" s="11"/>
      <c r="BB116" s="8"/>
      <c r="BC116" s="8"/>
      <c r="BD116" s="76"/>
      <c r="BE116" s="154"/>
      <c r="BF116" s="154"/>
      <c r="BG116" s="154"/>
      <c r="BH116" s="154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</row>
    <row r="117" spans="1:88" ht="19.5" customHeight="1">
      <c r="A117" s="23"/>
      <c r="B117" s="11"/>
      <c r="C117" s="8"/>
      <c r="D117" s="8"/>
      <c r="E117" s="76"/>
      <c r="F117" s="154"/>
      <c r="G117" s="154"/>
      <c r="H117" s="154"/>
      <c r="I117" s="154"/>
      <c r="J117" s="154"/>
      <c r="K117" s="154"/>
      <c r="L117" s="188"/>
      <c r="M117" s="11"/>
      <c r="N117" s="23"/>
      <c r="O117" s="11"/>
      <c r="P117" s="8"/>
      <c r="Q117" s="8"/>
      <c r="R117" s="76"/>
      <c r="S117" s="173"/>
      <c r="T117" s="173"/>
      <c r="U117" s="173"/>
      <c r="V117" s="173"/>
      <c r="W117" s="173"/>
      <c r="X117" s="174"/>
      <c r="Y117" s="174"/>
      <c r="Z117" s="152"/>
      <c r="AA117" s="8"/>
      <c r="AB117" s="154"/>
      <c r="AC117" s="154"/>
      <c r="AD117" s="154"/>
      <c r="AE117" s="154"/>
      <c r="AF117" s="11"/>
      <c r="AG117" s="23"/>
      <c r="AH117" s="11"/>
      <c r="AI117" s="8"/>
      <c r="AJ117" s="8"/>
      <c r="AK117" s="76"/>
      <c r="AL117" s="154"/>
      <c r="AM117" s="154"/>
      <c r="AN117" s="154"/>
      <c r="AO117" s="154"/>
      <c r="AP117" s="23"/>
      <c r="AQ117" s="11"/>
      <c r="AR117" s="8"/>
      <c r="AS117" s="8"/>
      <c r="AT117" s="76"/>
      <c r="AU117" s="154"/>
      <c r="AV117" s="154"/>
      <c r="AW117" s="154"/>
      <c r="AX117" s="154"/>
      <c r="AY117" s="11"/>
      <c r="AZ117" s="23"/>
      <c r="BA117" s="11"/>
      <c r="BB117" s="8"/>
      <c r="BC117" s="8"/>
      <c r="BD117" s="76"/>
      <c r="BE117" s="154"/>
      <c r="BF117" s="154"/>
      <c r="BG117" s="154"/>
      <c r="BH117" s="154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</row>
    <row r="118" spans="1:88" ht="19.5" customHeight="1">
      <c r="A118" s="16"/>
      <c r="B118" s="11"/>
      <c r="C118" s="8"/>
      <c r="D118" s="8"/>
      <c r="E118" s="76"/>
      <c r="F118" s="154"/>
      <c r="G118" s="154"/>
      <c r="H118" s="154"/>
      <c r="I118" s="154"/>
      <c r="J118" s="154"/>
      <c r="K118" s="154"/>
      <c r="L118" s="188"/>
      <c r="M118" s="11"/>
      <c r="N118" s="16"/>
      <c r="O118" s="11"/>
      <c r="P118" s="8"/>
      <c r="Q118" s="8"/>
      <c r="R118" s="76"/>
      <c r="S118" s="189"/>
      <c r="T118" s="189"/>
      <c r="U118" s="189"/>
      <c r="V118" s="189"/>
      <c r="W118" s="189"/>
      <c r="X118" s="187"/>
      <c r="Y118" s="187"/>
      <c r="Z118" s="167"/>
      <c r="AA118" s="8"/>
      <c r="AB118" s="154"/>
      <c r="AC118" s="154"/>
      <c r="AD118" s="154"/>
      <c r="AE118" s="154"/>
      <c r="AF118" s="11"/>
      <c r="AG118" s="16"/>
      <c r="AH118" s="11"/>
      <c r="AI118" s="8"/>
      <c r="AJ118" s="8"/>
      <c r="AK118" s="76"/>
      <c r="AL118" s="154"/>
      <c r="AM118" s="154"/>
      <c r="AN118" s="154"/>
      <c r="AO118" s="154"/>
      <c r="AP118" s="16"/>
      <c r="AQ118" s="11"/>
      <c r="AR118" s="8"/>
      <c r="AS118" s="8"/>
      <c r="AT118" s="76"/>
      <c r="AU118" s="154"/>
      <c r="AV118" s="154"/>
      <c r="AW118" s="154"/>
      <c r="AX118" s="154"/>
      <c r="AY118" s="11"/>
      <c r="AZ118" s="16"/>
      <c r="BA118" s="11"/>
      <c r="BB118" s="8"/>
      <c r="BC118" s="8"/>
      <c r="BD118" s="76"/>
      <c r="BE118" s="154"/>
      <c r="BF118" s="154"/>
      <c r="BG118" s="154"/>
      <c r="BH118" s="154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</row>
    <row r="119" spans="1:88" ht="19.5" customHeight="1">
      <c r="A119" s="16"/>
      <c r="B119" s="11"/>
      <c r="C119" s="8"/>
      <c r="D119" s="8"/>
      <c r="E119" s="76"/>
      <c r="F119" s="154"/>
      <c r="G119" s="154"/>
      <c r="H119" s="154"/>
      <c r="I119" s="154"/>
      <c r="J119" s="154"/>
      <c r="K119" s="154"/>
      <c r="L119" s="188"/>
      <c r="M119" s="11"/>
      <c r="N119" s="23"/>
      <c r="O119" s="11"/>
      <c r="P119" s="8"/>
      <c r="Q119" s="8"/>
      <c r="R119" s="76"/>
      <c r="S119" s="173"/>
      <c r="T119" s="173"/>
      <c r="U119" s="173"/>
      <c r="V119" s="173"/>
      <c r="W119" s="173"/>
      <c r="X119" s="174"/>
      <c r="Y119" s="174"/>
      <c r="Z119" s="152"/>
      <c r="AA119" s="8"/>
      <c r="AB119" s="154"/>
      <c r="AC119" s="154"/>
      <c r="AD119" s="154"/>
      <c r="AE119" s="154"/>
      <c r="AF119" s="11"/>
      <c r="AG119" s="16"/>
      <c r="AH119" s="11"/>
      <c r="AI119" s="8"/>
      <c r="AJ119" s="8"/>
      <c r="AK119" s="76"/>
      <c r="AL119" s="154"/>
      <c r="AM119" s="154"/>
      <c r="AN119" s="154"/>
      <c r="AO119" s="154"/>
      <c r="AP119" s="16"/>
      <c r="AQ119" s="11"/>
      <c r="AR119" s="8"/>
      <c r="AS119" s="8"/>
      <c r="AT119" s="76"/>
      <c r="AU119" s="154"/>
      <c r="AV119" s="154"/>
      <c r="AW119" s="154"/>
      <c r="AX119" s="154"/>
      <c r="AY119" s="11"/>
      <c r="AZ119" s="16"/>
      <c r="BA119" s="11"/>
      <c r="BB119" s="8"/>
      <c r="BC119" s="8"/>
      <c r="BD119" s="76"/>
      <c r="BE119" s="154"/>
      <c r="BF119" s="154"/>
      <c r="BG119" s="154"/>
      <c r="BH119" s="154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</row>
    <row r="120" spans="1:88" ht="19.5" customHeight="1">
      <c r="A120" s="11"/>
      <c r="B120" s="11"/>
      <c r="C120" s="11"/>
      <c r="D120" s="11"/>
      <c r="E120" s="11"/>
      <c r="F120" s="173"/>
      <c r="G120" s="173"/>
      <c r="H120" s="173"/>
      <c r="I120" s="173"/>
      <c r="J120" s="173"/>
      <c r="K120" s="173"/>
      <c r="L120" s="168"/>
      <c r="M120" s="11"/>
      <c r="N120" s="16"/>
      <c r="O120" s="11"/>
      <c r="P120" s="8"/>
      <c r="Q120" s="8"/>
      <c r="R120" s="76"/>
      <c r="S120" s="154"/>
      <c r="T120" s="154"/>
      <c r="U120" s="154"/>
      <c r="V120" s="154"/>
      <c r="W120" s="154"/>
      <c r="X120" s="187"/>
      <c r="Y120" s="187"/>
      <c r="Z120" s="167"/>
      <c r="AA120" s="11"/>
      <c r="AB120" s="173"/>
      <c r="AC120" s="173"/>
      <c r="AD120" s="173"/>
      <c r="AE120" s="173"/>
      <c r="AF120" s="11"/>
      <c r="AG120" s="11"/>
      <c r="AH120" s="11"/>
      <c r="AI120" s="11"/>
      <c r="AJ120" s="11"/>
      <c r="AK120" s="11"/>
      <c r="AL120" s="173"/>
      <c r="AM120" s="173"/>
      <c r="AN120" s="173"/>
      <c r="AO120" s="173"/>
      <c r="AP120" s="11"/>
      <c r="AQ120" s="11"/>
      <c r="AR120" s="11"/>
      <c r="AS120" s="11"/>
      <c r="AT120" s="11"/>
      <c r="AU120" s="173"/>
      <c r="AV120" s="173"/>
      <c r="AW120" s="173"/>
      <c r="AX120" s="173"/>
      <c r="AY120" s="11"/>
      <c r="AZ120" s="11"/>
      <c r="BA120" s="11"/>
      <c r="BB120" s="11"/>
      <c r="BC120" s="11"/>
      <c r="BD120" s="11"/>
      <c r="BE120" s="173"/>
      <c r="BF120" s="173"/>
      <c r="BG120" s="173"/>
      <c r="BH120" s="173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</row>
    <row r="121" spans="1:88" ht="19.5" customHeight="1">
      <c r="A121" s="16"/>
      <c r="B121" s="11"/>
      <c r="C121" s="8"/>
      <c r="D121" s="8"/>
      <c r="E121" s="76"/>
      <c r="F121" s="154"/>
      <c r="G121" s="154"/>
      <c r="H121" s="154"/>
      <c r="I121" s="154"/>
      <c r="J121" s="154"/>
      <c r="K121" s="154"/>
      <c r="L121" s="188"/>
      <c r="M121" s="11"/>
      <c r="N121" s="16"/>
      <c r="O121" s="11"/>
      <c r="P121" s="11"/>
      <c r="Q121" s="11"/>
      <c r="R121" s="11"/>
      <c r="S121" s="173"/>
      <c r="T121" s="173"/>
      <c r="U121" s="173"/>
      <c r="V121" s="173"/>
      <c r="W121" s="173"/>
      <c r="X121" s="174"/>
      <c r="Y121" s="174"/>
      <c r="Z121" s="152"/>
      <c r="AA121" s="8"/>
      <c r="AB121" s="154"/>
      <c r="AC121" s="154"/>
      <c r="AD121" s="154"/>
      <c r="AE121" s="154"/>
      <c r="AF121" s="11"/>
      <c r="AG121" s="16"/>
      <c r="AH121" s="11"/>
      <c r="AI121" s="8"/>
      <c r="AJ121" s="8"/>
      <c r="AK121" s="76"/>
      <c r="AL121" s="154"/>
      <c r="AM121" s="154"/>
      <c r="AN121" s="154"/>
      <c r="AO121" s="154"/>
      <c r="AP121" s="16"/>
      <c r="AQ121" s="11"/>
      <c r="AR121" s="8"/>
      <c r="AS121" s="8"/>
      <c r="AT121" s="76"/>
      <c r="AU121" s="154"/>
      <c r="AV121" s="154"/>
      <c r="AW121" s="154"/>
      <c r="AX121" s="154"/>
      <c r="AY121" s="11"/>
      <c r="AZ121" s="16"/>
      <c r="BA121" s="11"/>
      <c r="BB121" s="8"/>
      <c r="BC121" s="8"/>
      <c r="BD121" s="76"/>
      <c r="BE121" s="154"/>
      <c r="BF121" s="154"/>
      <c r="BG121" s="154"/>
      <c r="BH121" s="154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</row>
    <row r="122" spans="1:88" ht="19.5" customHeight="1">
      <c r="A122" s="23"/>
      <c r="B122" s="11"/>
      <c r="C122" s="16"/>
      <c r="D122" s="8"/>
      <c r="E122" s="76"/>
      <c r="F122" s="173"/>
      <c r="G122" s="173"/>
      <c r="H122" s="173"/>
      <c r="I122" s="173"/>
      <c r="J122" s="173"/>
      <c r="K122" s="173"/>
      <c r="L122" s="168"/>
      <c r="M122" s="11"/>
      <c r="N122" s="16"/>
      <c r="O122" s="11"/>
      <c r="P122" s="8"/>
      <c r="Q122" s="8"/>
      <c r="R122" s="76"/>
      <c r="S122" s="154"/>
      <c r="T122" s="154"/>
      <c r="U122" s="154"/>
      <c r="V122" s="154"/>
      <c r="W122" s="154"/>
      <c r="X122" s="187"/>
      <c r="Y122" s="187"/>
      <c r="Z122" s="167"/>
      <c r="AA122" s="16"/>
      <c r="AB122" s="173"/>
      <c r="AC122" s="173"/>
      <c r="AD122" s="173"/>
      <c r="AE122" s="173"/>
      <c r="AF122" s="11"/>
      <c r="AG122" s="23"/>
      <c r="AH122" s="11"/>
      <c r="AI122" s="16"/>
      <c r="AJ122" s="8"/>
      <c r="AK122" s="76"/>
      <c r="AL122" s="11"/>
      <c r="AM122" s="11"/>
      <c r="AN122" s="11"/>
      <c r="AO122" s="11"/>
      <c r="AP122" s="23"/>
      <c r="AQ122" s="11"/>
      <c r="AR122" s="16"/>
      <c r="AS122" s="8"/>
      <c r="AT122" s="76"/>
      <c r="AU122" s="11"/>
      <c r="AV122" s="11"/>
      <c r="AW122" s="11"/>
      <c r="AX122" s="11"/>
      <c r="AY122" s="11"/>
      <c r="AZ122" s="23"/>
      <c r="BA122" s="11"/>
      <c r="BB122" s="16"/>
      <c r="BC122" s="8"/>
      <c r="BD122" s="76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</row>
    <row r="123" spans="1:88" ht="19.5" customHeight="1">
      <c r="A123" s="16"/>
      <c r="B123" s="11"/>
      <c r="C123" s="8"/>
      <c r="D123" s="8"/>
      <c r="E123" s="102"/>
      <c r="F123" s="189"/>
      <c r="G123" s="189"/>
      <c r="H123" s="189"/>
      <c r="I123" s="189"/>
      <c r="J123" s="189"/>
      <c r="K123" s="189"/>
      <c r="L123" s="175"/>
      <c r="M123" s="11"/>
      <c r="N123" s="11"/>
      <c r="O123" s="11"/>
      <c r="P123" s="8"/>
      <c r="Q123" s="8"/>
      <c r="R123" s="76"/>
      <c r="S123" s="154"/>
      <c r="T123" s="154"/>
      <c r="U123" s="154"/>
      <c r="V123" s="154"/>
      <c r="W123" s="154"/>
      <c r="X123" s="187"/>
      <c r="Y123" s="187"/>
      <c r="Z123" s="167"/>
      <c r="AA123" s="8"/>
      <c r="AB123" s="189"/>
      <c r="AC123" s="189"/>
      <c r="AD123" s="189"/>
      <c r="AE123" s="189"/>
      <c r="AF123" s="11"/>
      <c r="AG123" s="16"/>
      <c r="AH123" s="11"/>
      <c r="AI123" s="8"/>
      <c r="AJ123" s="8"/>
      <c r="AK123" s="102"/>
      <c r="AL123" s="84"/>
      <c r="AM123" s="84"/>
      <c r="AN123" s="84"/>
      <c r="AO123" s="84"/>
      <c r="AP123" s="16"/>
      <c r="AQ123" s="11"/>
      <c r="AR123" s="8"/>
      <c r="AS123" s="8"/>
      <c r="AT123" s="102"/>
      <c r="AU123" s="84"/>
      <c r="AV123" s="84"/>
      <c r="AW123" s="84"/>
      <c r="AX123" s="84"/>
      <c r="AY123" s="11"/>
      <c r="AZ123" s="16"/>
      <c r="BA123" s="11"/>
      <c r="BB123" s="8"/>
      <c r="BC123" s="8"/>
      <c r="BD123" s="102"/>
      <c r="BE123" s="84"/>
      <c r="BF123" s="84"/>
      <c r="BG123" s="84"/>
      <c r="BH123" s="84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</row>
    <row r="124" spans="1:88" ht="19.5" customHeight="1">
      <c r="A124" s="23"/>
      <c r="B124" s="11"/>
      <c r="C124" s="8"/>
      <c r="D124" s="8"/>
      <c r="E124" s="76"/>
      <c r="F124" s="173"/>
      <c r="G124" s="173"/>
      <c r="H124" s="173"/>
      <c r="I124" s="173"/>
      <c r="J124" s="173"/>
      <c r="K124" s="173"/>
      <c r="L124" s="168"/>
      <c r="M124" s="11"/>
      <c r="N124" s="16"/>
      <c r="O124" s="11"/>
      <c r="P124" s="8"/>
      <c r="Q124" s="8"/>
      <c r="R124" s="102"/>
      <c r="S124" s="189"/>
      <c r="T124" s="189"/>
      <c r="U124" s="189"/>
      <c r="V124" s="189"/>
      <c r="W124" s="189"/>
      <c r="X124" s="187"/>
      <c r="Y124" s="187"/>
      <c r="Z124" s="167"/>
      <c r="AA124" s="8"/>
      <c r="AB124" s="173"/>
      <c r="AC124" s="173"/>
      <c r="AD124" s="173"/>
      <c r="AE124" s="173"/>
      <c r="AF124" s="11"/>
      <c r="AG124" s="23"/>
      <c r="AH124" s="11"/>
      <c r="AI124" s="8"/>
      <c r="AJ124" s="8"/>
      <c r="AK124" s="76"/>
      <c r="AL124" s="11"/>
      <c r="AM124" s="11"/>
      <c r="AN124" s="11"/>
      <c r="AO124" s="11"/>
      <c r="AP124" s="23"/>
      <c r="AQ124" s="11"/>
      <c r="AR124" s="8"/>
      <c r="AS124" s="8"/>
      <c r="AT124" s="76"/>
      <c r="AU124" s="11"/>
      <c r="AV124" s="11"/>
      <c r="AW124" s="11"/>
      <c r="AX124" s="11"/>
      <c r="AY124" s="11"/>
      <c r="AZ124" s="23"/>
      <c r="BA124" s="11"/>
      <c r="BB124" s="8"/>
      <c r="BC124" s="8"/>
      <c r="BD124" s="76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</row>
    <row r="125" spans="1:88" ht="19.5" customHeight="1">
      <c r="A125" s="16"/>
      <c r="B125" s="11"/>
      <c r="C125" s="8"/>
      <c r="D125" s="8"/>
      <c r="E125" s="76"/>
      <c r="F125" s="189"/>
      <c r="G125" s="189"/>
      <c r="H125" s="189"/>
      <c r="I125" s="189"/>
      <c r="J125" s="189"/>
      <c r="K125" s="189"/>
      <c r="L125" s="175"/>
      <c r="M125" s="11"/>
      <c r="N125" s="23"/>
      <c r="O125" s="11"/>
      <c r="P125" s="8"/>
      <c r="Q125" s="8"/>
      <c r="R125" s="76"/>
      <c r="S125" s="154"/>
      <c r="T125" s="154"/>
      <c r="U125" s="154"/>
      <c r="V125" s="154"/>
      <c r="W125" s="154"/>
      <c r="X125" s="187"/>
      <c r="Y125" s="187"/>
      <c r="Z125" s="167"/>
      <c r="AA125" s="8"/>
      <c r="AB125" s="189"/>
      <c r="AC125" s="189"/>
      <c r="AD125" s="189"/>
      <c r="AE125" s="189"/>
      <c r="AF125" s="11"/>
      <c r="AG125" s="16"/>
      <c r="AH125" s="11"/>
      <c r="AI125" s="8"/>
      <c r="AJ125" s="8"/>
      <c r="AK125" s="76"/>
      <c r="AL125" s="84"/>
      <c r="AM125" s="84"/>
      <c r="AN125" s="84"/>
      <c r="AO125" s="84"/>
      <c r="AP125" s="16"/>
      <c r="AQ125" s="11"/>
      <c r="AR125" s="8"/>
      <c r="AS125" s="8"/>
      <c r="AT125" s="76"/>
      <c r="AU125" s="84"/>
      <c r="AV125" s="84"/>
      <c r="AW125" s="84"/>
      <c r="AX125" s="84"/>
      <c r="AY125" s="11"/>
      <c r="AZ125" s="16"/>
      <c r="BA125" s="11"/>
      <c r="BB125" s="8"/>
      <c r="BC125" s="8"/>
      <c r="BD125" s="76"/>
      <c r="BE125" s="84"/>
      <c r="BF125" s="84"/>
      <c r="BG125" s="84"/>
      <c r="BH125" s="84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</row>
    <row r="126" spans="1:88" ht="19.5" customHeight="1">
      <c r="A126" s="16"/>
      <c r="B126" s="11"/>
      <c r="C126" s="8"/>
      <c r="D126" s="8"/>
      <c r="E126" s="76"/>
      <c r="F126" s="173"/>
      <c r="G126" s="173"/>
      <c r="H126" s="173"/>
      <c r="I126" s="173"/>
      <c r="J126" s="173"/>
      <c r="K126" s="173"/>
      <c r="L126" s="168"/>
      <c r="M126" s="11"/>
      <c r="N126" s="16"/>
      <c r="O126" s="11"/>
      <c r="P126" s="8"/>
      <c r="Q126" s="8"/>
      <c r="R126" s="76"/>
      <c r="S126" s="173"/>
      <c r="T126" s="173"/>
      <c r="U126" s="173"/>
      <c r="V126" s="173"/>
      <c r="W126" s="173"/>
      <c r="X126" s="174"/>
      <c r="Y126" s="174"/>
      <c r="Z126" s="152"/>
      <c r="AA126" s="8"/>
      <c r="AB126" s="173"/>
      <c r="AC126" s="173"/>
      <c r="AD126" s="173"/>
      <c r="AE126" s="173"/>
      <c r="AF126" s="11"/>
      <c r="AG126" s="16"/>
      <c r="AH126" s="11"/>
      <c r="AI126" s="8"/>
      <c r="AJ126" s="8"/>
      <c r="AK126" s="76"/>
      <c r="AL126" s="11"/>
      <c r="AM126" s="11"/>
      <c r="AN126" s="11"/>
      <c r="AO126" s="11"/>
      <c r="AP126" s="16"/>
      <c r="AQ126" s="11"/>
      <c r="AR126" s="8"/>
      <c r="AS126" s="8"/>
      <c r="AT126" s="76"/>
      <c r="AU126" s="11"/>
      <c r="AV126" s="11"/>
      <c r="AW126" s="11"/>
      <c r="AX126" s="11"/>
      <c r="AY126" s="11"/>
      <c r="AZ126" s="16"/>
      <c r="BA126" s="11"/>
      <c r="BB126" s="8"/>
      <c r="BC126" s="8"/>
      <c r="BD126" s="76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</row>
    <row r="127" spans="1:88" ht="19.5" customHeight="1">
      <c r="A127" s="16"/>
      <c r="B127" s="11"/>
      <c r="C127" s="8"/>
      <c r="D127" s="8"/>
      <c r="E127" s="76"/>
      <c r="F127" s="154"/>
      <c r="G127" s="154"/>
      <c r="H127" s="154"/>
      <c r="I127" s="154"/>
      <c r="J127" s="154"/>
      <c r="K127" s="154"/>
      <c r="L127" s="188"/>
      <c r="M127" s="11"/>
      <c r="N127" s="16"/>
      <c r="O127" s="11"/>
      <c r="P127" s="11"/>
      <c r="Q127" s="11"/>
      <c r="R127" s="11"/>
      <c r="S127" s="154"/>
      <c r="T127" s="154"/>
      <c r="U127" s="154"/>
      <c r="V127" s="154"/>
      <c r="W127" s="154"/>
      <c r="X127" s="187"/>
      <c r="Y127" s="187"/>
      <c r="Z127" s="167"/>
      <c r="AA127" s="8"/>
      <c r="AB127" s="154"/>
      <c r="AC127" s="154"/>
      <c r="AD127" s="154"/>
      <c r="AE127" s="154"/>
      <c r="AF127" s="11"/>
      <c r="AG127" s="16"/>
      <c r="AH127" s="11"/>
      <c r="AI127" s="8"/>
      <c r="AJ127" s="8"/>
      <c r="AK127" s="76"/>
      <c r="AL127" s="154"/>
      <c r="AM127" s="154"/>
      <c r="AN127" s="154"/>
      <c r="AO127" s="154"/>
      <c r="AP127" s="16"/>
      <c r="AQ127" s="11"/>
      <c r="AR127" s="8"/>
      <c r="AS127" s="8"/>
      <c r="AT127" s="76"/>
      <c r="AU127" s="154"/>
      <c r="AV127" s="154"/>
      <c r="AW127" s="154"/>
      <c r="AX127" s="154"/>
      <c r="AY127" s="11"/>
      <c r="AZ127" s="16"/>
      <c r="BA127" s="11"/>
      <c r="BB127" s="8"/>
      <c r="BC127" s="8"/>
      <c r="BD127" s="76"/>
      <c r="BE127" s="154"/>
      <c r="BF127" s="154"/>
      <c r="BG127" s="154"/>
      <c r="BH127" s="154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</row>
    <row r="128" spans="1:88" ht="19.5" customHeight="1">
      <c r="A128" s="11"/>
      <c r="B128" s="11"/>
      <c r="C128" s="11"/>
      <c r="D128" s="11"/>
      <c r="E128" s="11"/>
      <c r="F128" s="173"/>
      <c r="G128" s="173"/>
      <c r="H128" s="173"/>
      <c r="I128" s="173"/>
      <c r="J128" s="173"/>
      <c r="K128" s="173"/>
      <c r="L128" s="168"/>
      <c r="M128" s="11"/>
      <c r="N128" s="16"/>
      <c r="O128" s="11"/>
      <c r="P128" s="8"/>
      <c r="Q128" s="8"/>
      <c r="R128" s="76"/>
      <c r="S128" s="154"/>
      <c r="T128" s="154"/>
      <c r="U128" s="154"/>
      <c r="V128" s="154"/>
      <c r="W128" s="154"/>
      <c r="X128" s="187"/>
      <c r="Y128" s="187"/>
      <c r="Z128" s="167"/>
      <c r="AA128" s="11"/>
      <c r="AB128" s="173"/>
      <c r="AC128" s="173"/>
      <c r="AD128" s="173"/>
      <c r="AE128" s="173"/>
      <c r="AF128" s="11"/>
      <c r="AG128" s="11"/>
      <c r="AH128" s="11"/>
      <c r="AI128" s="11"/>
      <c r="AJ128" s="11"/>
      <c r="AK128" s="11"/>
      <c r="AL128" s="173"/>
      <c r="AM128" s="173"/>
      <c r="AN128" s="173"/>
      <c r="AO128" s="173"/>
      <c r="AP128" s="11"/>
      <c r="AQ128" s="11"/>
      <c r="AR128" s="11"/>
      <c r="AS128" s="11"/>
      <c r="AT128" s="11"/>
      <c r="AU128" s="173"/>
      <c r="AV128" s="173"/>
      <c r="AW128" s="173"/>
      <c r="AX128" s="173"/>
      <c r="AY128" s="11"/>
      <c r="AZ128" s="11"/>
      <c r="BA128" s="11"/>
      <c r="BB128" s="11"/>
      <c r="BC128" s="11"/>
      <c r="BD128" s="11"/>
      <c r="BE128" s="173"/>
      <c r="BF128" s="173"/>
      <c r="BG128" s="173"/>
      <c r="BH128" s="173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</row>
    <row r="129" spans="1:88" ht="19.5" customHeight="1">
      <c r="A129" s="16"/>
      <c r="B129" s="11"/>
      <c r="C129" s="8"/>
      <c r="D129" s="8"/>
      <c r="E129" s="76"/>
      <c r="F129" s="154"/>
      <c r="G129" s="154"/>
      <c r="H129" s="154"/>
      <c r="I129" s="154"/>
      <c r="J129" s="154"/>
      <c r="K129" s="154"/>
      <c r="L129" s="188"/>
      <c r="M129" s="11"/>
      <c r="N129" s="11"/>
      <c r="O129" s="11"/>
      <c r="P129" s="8"/>
      <c r="Q129" s="8"/>
      <c r="R129" s="76"/>
      <c r="S129" s="154"/>
      <c r="T129" s="154"/>
      <c r="U129" s="154"/>
      <c r="V129" s="154"/>
      <c r="W129" s="154"/>
      <c r="X129" s="187"/>
      <c r="Y129" s="187"/>
      <c r="Z129" s="167"/>
      <c r="AA129" s="8"/>
      <c r="AB129" s="154"/>
      <c r="AC129" s="154"/>
      <c r="AD129" s="154"/>
      <c r="AE129" s="154"/>
      <c r="AF129" s="11"/>
      <c r="AG129" s="16"/>
      <c r="AH129" s="11"/>
      <c r="AI129" s="8"/>
      <c r="AJ129" s="8"/>
      <c r="AK129" s="76"/>
      <c r="AL129" s="154"/>
      <c r="AM129" s="154"/>
      <c r="AN129" s="154"/>
      <c r="AO129" s="154"/>
      <c r="AP129" s="16"/>
      <c r="AQ129" s="11"/>
      <c r="AR129" s="8"/>
      <c r="AS129" s="8"/>
      <c r="AT129" s="76"/>
      <c r="AU129" s="154"/>
      <c r="AV129" s="154"/>
      <c r="AW129" s="154"/>
      <c r="AX129" s="154"/>
      <c r="AY129" s="11"/>
      <c r="AZ129" s="16"/>
      <c r="BA129" s="11"/>
      <c r="BB129" s="8"/>
      <c r="BC129" s="8"/>
      <c r="BD129" s="76"/>
      <c r="BE129" s="154"/>
      <c r="BF129" s="154"/>
      <c r="BG129" s="154"/>
      <c r="BH129" s="154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</row>
    <row r="130" spans="1:88" ht="19.5" customHeight="1">
      <c r="A130" s="23"/>
      <c r="B130" s="11"/>
      <c r="C130" s="8"/>
      <c r="D130" s="8"/>
      <c r="E130" s="76"/>
      <c r="F130" s="154"/>
      <c r="G130" s="154"/>
      <c r="H130" s="154"/>
      <c r="I130" s="154"/>
      <c r="J130" s="154"/>
      <c r="K130" s="154"/>
      <c r="L130" s="188"/>
      <c r="M130" s="11"/>
      <c r="N130" s="16"/>
      <c r="O130" s="11"/>
      <c r="P130" s="8"/>
      <c r="Q130" s="8"/>
      <c r="R130" s="76"/>
      <c r="S130" s="154"/>
      <c r="T130" s="154"/>
      <c r="U130" s="154"/>
      <c r="V130" s="154"/>
      <c r="W130" s="154"/>
      <c r="X130" s="187"/>
      <c r="Y130" s="187"/>
      <c r="Z130" s="167"/>
      <c r="AA130" s="8"/>
      <c r="AB130" s="154"/>
      <c r="AC130" s="154"/>
      <c r="AD130" s="154"/>
      <c r="AE130" s="154"/>
      <c r="AF130" s="11"/>
      <c r="AG130" s="23"/>
      <c r="AH130" s="11"/>
      <c r="AI130" s="8"/>
      <c r="AJ130" s="8"/>
      <c r="AK130" s="76"/>
      <c r="AL130" s="73"/>
      <c r="AM130" s="73"/>
      <c r="AN130" s="73"/>
      <c r="AO130" s="73"/>
      <c r="AP130" s="23"/>
      <c r="AQ130" s="11"/>
      <c r="AR130" s="8"/>
      <c r="AS130" s="8"/>
      <c r="AT130" s="76"/>
      <c r="AU130" s="73"/>
      <c r="AV130" s="73"/>
      <c r="AW130" s="73"/>
      <c r="AX130" s="73"/>
      <c r="AY130" s="11"/>
      <c r="AZ130" s="23"/>
      <c r="BA130" s="11"/>
      <c r="BB130" s="8"/>
      <c r="BC130" s="8"/>
      <c r="BD130" s="76"/>
      <c r="BE130" s="73"/>
      <c r="BF130" s="73"/>
      <c r="BG130" s="73"/>
      <c r="BH130" s="73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</row>
    <row r="131" spans="1:88" ht="19.5" customHeight="1">
      <c r="A131" s="16"/>
      <c r="B131" s="11"/>
      <c r="C131" s="8"/>
      <c r="D131" s="8"/>
      <c r="E131" s="102"/>
      <c r="F131" s="189"/>
      <c r="G131" s="189"/>
      <c r="H131" s="189"/>
      <c r="I131" s="189"/>
      <c r="J131" s="189"/>
      <c r="K131" s="189"/>
      <c r="L131" s="175"/>
      <c r="M131" s="11"/>
      <c r="N131" s="23"/>
      <c r="O131" s="11"/>
      <c r="P131" s="8"/>
      <c r="Q131" s="8"/>
      <c r="R131" s="102"/>
      <c r="S131" s="189"/>
      <c r="T131" s="189"/>
      <c r="U131" s="189"/>
      <c r="V131" s="189"/>
      <c r="W131" s="189"/>
      <c r="X131" s="187"/>
      <c r="Y131" s="187"/>
      <c r="Z131" s="167"/>
      <c r="AA131" s="8"/>
      <c r="AB131" s="189"/>
      <c r="AC131" s="189"/>
      <c r="AD131" s="189"/>
      <c r="AE131" s="189"/>
      <c r="AF131" s="11"/>
      <c r="AG131" s="16"/>
      <c r="AH131" s="11"/>
      <c r="AI131" s="8"/>
      <c r="AJ131" s="8"/>
      <c r="AK131" s="102"/>
      <c r="AL131" s="84"/>
      <c r="AM131" s="84"/>
      <c r="AN131" s="84"/>
      <c r="AO131" s="84"/>
      <c r="AP131" s="16"/>
      <c r="AQ131" s="11"/>
      <c r="AR131" s="8"/>
      <c r="AS131" s="8"/>
      <c r="AT131" s="102"/>
      <c r="AU131" s="84"/>
      <c r="AV131" s="84"/>
      <c r="AW131" s="84"/>
      <c r="AX131" s="84"/>
      <c r="AY131" s="11"/>
      <c r="AZ131" s="16"/>
      <c r="BA131" s="11"/>
      <c r="BB131" s="8"/>
      <c r="BC131" s="8"/>
      <c r="BD131" s="102"/>
      <c r="BE131" s="84"/>
      <c r="BF131" s="84"/>
      <c r="BG131" s="84"/>
      <c r="BH131" s="84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</row>
    <row r="132" spans="1:88" ht="19.5" customHeight="1">
      <c r="A132" s="16"/>
      <c r="B132" s="11"/>
      <c r="C132" s="8"/>
      <c r="D132" s="8"/>
      <c r="E132" s="76"/>
      <c r="F132" s="154"/>
      <c r="G132" s="154"/>
      <c r="H132" s="154"/>
      <c r="I132" s="154"/>
      <c r="J132" s="154"/>
      <c r="K132" s="154"/>
      <c r="L132" s="188"/>
      <c r="M132" s="11"/>
      <c r="N132" s="16"/>
      <c r="O132" s="11"/>
      <c r="P132" s="8"/>
      <c r="Q132" s="8"/>
      <c r="R132" s="76"/>
      <c r="S132" s="154"/>
      <c r="T132" s="154"/>
      <c r="U132" s="154"/>
      <c r="V132" s="154"/>
      <c r="W132" s="154"/>
      <c r="X132" s="187"/>
      <c r="Y132" s="187"/>
      <c r="Z132" s="167"/>
      <c r="AA132" s="8"/>
      <c r="AB132" s="154"/>
      <c r="AC132" s="154"/>
      <c r="AD132" s="154"/>
      <c r="AE132" s="154"/>
      <c r="AF132" s="11"/>
      <c r="AG132" s="16"/>
      <c r="AH132" s="11"/>
      <c r="AI132" s="8"/>
      <c r="AJ132" s="8"/>
      <c r="AK132" s="76"/>
      <c r="AL132" s="154"/>
      <c r="AM132" s="154"/>
      <c r="AN132" s="154"/>
      <c r="AO132" s="154"/>
      <c r="AP132" s="16"/>
      <c r="AQ132" s="11"/>
      <c r="AR132" s="8"/>
      <c r="AS132" s="8"/>
      <c r="AT132" s="76"/>
      <c r="AU132" s="154"/>
      <c r="AV132" s="154"/>
      <c r="AW132" s="154"/>
      <c r="AX132" s="154"/>
      <c r="AY132" s="11"/>
      <c r="AZ132" s="16"/>
      <c r="BA132" s="11"/>
      <c r="BB132" s="8"/>
      <c r="BC132" s="8"/>
      <c r="BD132" s="76"/>
      <c r="BE132" s="154"/>
      <c r="BF132" s="154"/>
      <c r="BG132" s="154"/>
      <c r="BH132" s="154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</row>
    <row r="133" spans="1:88" ht="19.5" customHeight="1">
      <c r="A133" s="16"/>
      <c r="B133" s="11"/>
      <c r="C133" s="8"/>
      <c r="D133" s="8"/>
      <c r="E133" s="76"/>
      <c r="F133" s="173"/>
      <c r="G133" s="173"/>
      <c r="H133" s="173"/>
      <c r="I133" s="173"/>
      <c r="J133" s="173"/>
      <c r="K133" s="173"/>
      <c r="L133" s="168"/>
      <c r="M133" s="11"/>
      <c r="N133" s="16"/>
      <c r="O133" s="11"/>
      <c r="P133" s="8"/>
      <c r="Q133" s="8"/>
      <c r="R133" s="76"/>
      <c r="S133" s="154"/>
      <c r="T133" s="154"/>
      <c r="U133" s="154"/>
      <c r="V133" s="154"/>
      <c r="W133" s="154"/>
      <c r="X133" s="187"/>
      <c r="Y133" s="187"/>
      <c r="Z133" s="167"/>
      <c r="AA133" s="8"/>
      <c r="AB133" s="173"/>
      <c r="AC133" s="173"/>
      <c r="AD133" s="173"/>
      <c r="AE133" s="173"/>
      <c r="AF133" s="173"/>
      <c r="AG133" s="16"/>
      <c r="AH133" s="11"/>
      <c r="AI133" s="8"/>
      <c r="AJ133" s="8"/>
      <c r="AK133" s="76"/>
      <c r="AL133" s="173"/>
      <c r="AM133" s="173"/>
      <c r="AN133" s="173"/>
      <c r="AO133" s="173"/>
      <c r="AP133" s="16"/>
      <c r="AQ133" s="11"/>
      <c r="AR133" s="8"/>
      <c r="AS133" s="8"/>
      <c r="AT133" s="76"/>
      <c r="AU133" s="173"/>
      <c r="AV133" s="173"/>
      <c r="AW133" s="173"/>
      <c r="AX133" s="173"/>
      <c r="AY133" s="173"/>
      <c r="AZ133" s="16"/>
      <c r="BA133" s="11"/>
      <c r="BB133" s="8"/>
      <c r="BC133" s="8"/>
      <c r="BD133" s="76"/>
      <c r="BE133" s="173"/>
      <c r="BF133" s="173"/>
      <c r="BG133" s="173"/>
      <c r="BH133" s="173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</row>
    <row r="134" spans="1:88" ht="19.5" customHeight="1">
      <c r="A134" s="11"/>
      <c r="B134" s="11"/>
      <c r="C134" s="11"/>
      <c r="D134" s="11"/>
      <c r="E134" s="11"/>
      <c r="F134" s="154"/>
      <c r="G134" s="154"/>
      <c r="H134" s="154"/>
      <c r="I134" s="154"/>
      <c r="J134" s="154"/>
      <c r="K134" s="154"/>
      <c r="L134" s="188"/>
      <c r="M134" s="11"/>
      <c r="N134" s="16"/>
      <c r="O134" s="11"/>
      <c r="P134" s="8"/>
      <c r="Q134" s="8"/>
      <c r="R134" s="76"/>
      <c r="S134" s="154"/>
      <c r="T134" s="154"/>
      <c r="U134" s="154"/>
      <c r="V134" s="154"/>
      <c r="W134" s="154"/>
      <c r="X134" s="187"/>
      <c r="Y134" s="187"/>
      <c r="Z134" s="167"/>
      <c r="AA134" s="11"/>
      <c r="AB134" s="154"/>
      <c r="AC134" s="154"/>
      <c r="AD134" s="154"/>
      <c r="AE134" s="154"/>
      <c r="AF134" s="11"/>
      <c r="AG134" s="11"/>
      <c r="AH134" s="11"/>
      <c r="AI134" s="11"/>
      <c r="AJ134" s="11"/>
      <c r="AK134" s="11"/>
      <c r="AL134" s="154"/>
      <c r="AM134" s="154"/>
      <c r="AN134" s="154"/>
      <c r="AO134" s="154"/>
      <c r="AP134" s="11"/>
      <c r="AQ134" s="11"/>
      <c r="AR134" s="11"/>
      <c r="AS134" s="11"/>
      <c r="AT134" s="11"/>
      <c r="AU134" s="154"/>
      <c r="AV134" s="154"/>
      <c r="AW134" s="154"/>
      <c r="AX134" s="154"/>
      <c r="AY134" s="11"/>
      <c r="AZ134" s="11"/>
      <c r="BA134" s="11"/>
      <c r="BB134" s="11"/>
      <c r="BC134" s="11"/>
      <c r="BD134" s="11"/>
      <c r="BE134" s="154"/>
      <c r="BF134" s="154"/>
      <c r="BG134" s="154"/>
      <c r="BH134" s="154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</row>
    <row r="135" spans="1:88" ht="19.5" customHeight="1">
      <c r="A135" s="16"/>
      <c r="B135" s="11"/>
      <c r="C135" s="8"/>
      <c r="D135" s="8"/>
      <c r="E135" s="76"/>
      <c r="F135" s="154"/>
      <c r="G135" s="154"/>
      <c r="H135" s="154"/>
      <c r="I135" s="154"/>
      <c r="J135" s="154"/>
      <c r="K135" s="154"/>
      <c r="L135" s="188"/>
      <c r="M135" s="11"/>
      <c r="N135" s="16"/>
      <c r="O135" s="11"/>
      <c r="P135" s="11"/>
      <c r="Q135" s="11"/>
      <c r="R135" s="11"/>
      <c r="S135" s="173"/>
      <c r="T135" s="173"/>
      <c r="U135" s="173"/>
      <c r="V135" s="173"/>
      <c r="W135" s="173"/>
      <c r="X135" s="174"/>
      <c r="Y135" s="174"/>
      <c r="Z135" s="152"/>
      <c r="AA135" s="8"/>
      <c r="AB135" s="154"/>
      <c r="AC135" s="154"/>
      <c r="AD135" s="154"/>
      <c r="AE135" s="154"/>
      <c r="AF135" s="11"/>
      <c r="AG135" s="16"/>
      <c r="AH135" s="11"/>
      <c r="AI135" s="8"/>
      <c r="AJ135" s="8"/>
      <c r="AK135" s="76"/>
      <c r="AL135" s="154"/>
      <c r="AM135" s="154"/>
      <c r="AN135" s="154"/>
      <c r="AO135" s="154"/>
      <c r="AP135" s="16"/>
      <c r="AQ135" s="11"/>
      <c r="AR135" s="8"/>
      <c r="AS135" s="8"/>
      <c r="AT135" s="76"/>
      <c r="AU135" s="154"/>
      <c r="AV135" s="154"/>
      <c r="AW135" s="154"/>
      <c r="AX135" s="154"/>
      <c r="AY135" s="11"/>
      <c r="AZ135" s="16"/>
      <c r="BA135" s="11"/>
      <c r="BB135" s="8"/>
      <c r="BC135" s="8"/>
      <c r="BD135" s="76"/>
      <c r="BE135" s="154"/>
      <c r="BF135" s="154"/>
      <c r="BG135" s="154"/>
      <c r="BH135" s="154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</row>
    <row r="136" spans="1:88" ht="19.5" customHeight="1">
      <c r="A136" s="23"/>
      <c r="B136" s="11"/>
      <c r="C136" s="8"/>
      <c r="D136" s="8"/>
      <c r="E136" s="76"/>
      <c r="F136" s="154"/>
      <c r="G136" s="154"/>
      <c r="H136" s="154"/>
      <c r="I136" s="154"/>
      <c r="J136" s="154"/>
      <c r="K136" s="154"/>
      <c r="L136" s="188"/>
      <c r="M136" s="11"/>
      <c r="N136" s="16"/>
      <c r="O136" s="11"/>
      <c r="P136" s="8"/>
      <c r="Q136" s="8"/>
      <c r="R136" s="76"/>
      <c r="S136" s="154"/>
      <c r="T136" s="154"/>
      <c r="U136" s="154"/>
      <c r="V136" s="154"/>
      <c r="W136" s="154"/>
      <c r="X136" s="187"/>
      <c r="Y136" s="187"/>
      <c r="Z136" s="167"/>
      <c r="AA136" s="8"/>
      <c r="AB136" s="154"/>
      <c r="AC136" s="154"/>
      <c r="AD136" s="154"/>
      <c r="AE136" s="154"/>
      <c r="AF136" s="173"/>
      <c r="AG136" s="23"/>
      <c r="AH136" s="11"/>
      <c r="AI136" s="8"/>
      <c r="AJ136" s="8"/>
      <c r="AK136" s="76"/>
      <c r="AL136" s="154"/>
      <c r="AM136" s="154"/>
      <c r="AN136" s="154"/>
      <c r="AO136" s="154"/>
      <c r="AP136" s="23"/>
      <c r="AQ136" s="11"/>
      <c r="AR136" s="8"/>
      <c r="AS136" s="8"/>
      <c r="AT136" s="76"/>
      <c r="AU136" s="154"/>
      <c r="AV136" s="154"/>
      <c r="AW136" s="154"/>
      <c r="AX136" s="154"/>
      <c r="AY136" s="173"/>
      <c r="AZ136" s="23"/>
      <c r="BA136" s="11"/>
      <c r="BB136" s="8"/>
      <c r="BC136" s="8"/>
      <c r="BD136" s="76"/>
      <c r="BE136" s="154"/>
      <c r="BF136" s="154"/>
      <c r="BG136" s="154"/>
      <c r="BH136" s="154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</row>
    <row r="137" spans="1:88" ht="19.5" customHeight="1">
      <c r="A137" s="16"/>
      <c r="B137" s="11"/>
      <c r="C137" s="8"/>
      <c r="D137" s="8"/>
      <c r="E137" s="76"/>
      <c r="F137" s="154"/>
      <c r="G137" s="154"/>
      <c r="H137" s="154"/>
      <c r="I137" s="154"/>
      <c r="J137" s="154"/>
      <c r="K137" s="154"/>
      <c r="L137" s="188"/>
      <c r="M137" s="11"/>
      <c r="N137" s="11"/>
      <c r="O137" s="11"/>
      <c r="P137" s="8"/>
      <c r="Q137" s="8"/>
      <c r="R137" s="153"/>
      <c r="S137" s="154"/>
      <c r="T137" s="154"/>
      <c r="U137" s="154"/>
      <c r="V137" s="154"/>
      <c r="W137" s="154"/>
      <c r="X137" s="187"/>
      <c r="Y137" s="187"/>
      <c r="Z137" s="167"/>
      <c r="AA137" s="8"/>
      <c r="AB137" s="154"/>
      <c r="AC137" s="154"/>
      <c r="AD137" s="154"/>
      <c r="AE137" s="154"/>
      <c r="AF137" s="11"/>
      <c r="AG137" s="16"/>
      <c r="AH137" s="11"/>
      <c r="AI137" s="8"/>
      <c r="AJ137" s="8"/>
      <c r="AK137" s="76"/>
      <c r="AL137" s="154"/>
      <c r="AM137" s="154"/>
      <c r="AN137" s="154"/>
      <c r="AO137" s="154"/>
      <c r="AP137" s="16"/>
      <c r="AQ137" s="11"/>
      <c r="AR137" s="8"/>
      <c r="AS137" s="8"/>
      <c r="AT137" s="76"/>
      <c r="AU137" s="154"/>
      <c r="AV137" s="154"/>
      <c r="AW137" s="154"/>
      <c r="AX137" s="154"/>
      <c r="AY137" s="11"/>
      <c r="AZ137" s="16"/>
      <c r="BA137" s="11"/>
      <c r="BB137" s="8"/>
      <c r="BC137" s="8"/>
      <c r="BD137" s="76"/>
      <c r="BE137" s="154"/>
      <c r="BF137" s="154"/>
      <c r="BG137" s="154"/>
      <c r="BH137" s="154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</row>
    <row r="138" spans="1:88" ht="19.5" customHeight="1">
      <c r="A138" s="16"/>
      <c r="B138" s="11"/>
      <c r="C138" s="8"/>
      <c r="D138" s="8"/>
      <c r="E138" s="102"/>
      <c r="F138" s="189"/>
      <c r="G138" s="189"/>
      <c r="H138" s="189"/>
      <c r="I138" s="189"/>
      <c r="J138" s="189"/>
      <c r="K138" s="189"/>
      <c r="L138" s="175"/>
      <c r="M138" s="11"/>
      <c r="N138" s="16"/>
      <c r="O138" s="11"/>
      <c r="P138" s="8"/>
      <c r="Q138" s="8"/>
      <c r="R138" s="76"/>
      <c r="S138" s="154"/>
      <c r="T138" s="154"/>
      <c r="U138" s="154"/>
      <c r="V138" s="154"/>
      <c r="W138" s="154"/>
      <c r="X138" s="187"/>
      <c r="Y138" s="187"/>
      <c r="Z138" s="167"/>
      <c r="AA138" s="8"/>
      <c r="AB138" s="189"/>
      <c r="AC138" s="189"/>
      <c r="AD138" s="189"/>
      <c r="AE138" s="189"/>
      <c r="AF138" s="11"/>
      <c r="AG138" s="16"/>
      <c r="AH138" s="11"/>
      <c r="AI138" s="8"/>
      <c r="AJ138" s="8"/>
      <c r="AK138" s="102"/>
      <c r="AL138" s="84"/>
      <c r="AM138" s="84"/>
      <c r="AN138" s="84"/>
      <c r="AO138" s="84"/>
      <c r="AP138" s="16"/>
      <c r="AQ138" s="11"/>
      <c r="AR138" s="8"/>
      <c r="AS138" s="8"/>
      <c r="AT138" s="102"/>
      <c r="AU138" s="84"/>
      <c r="AV138" s="84"/>
      <c r="AW138" s="84"/>
      <c r="AX138" s="84"/>
      <c r="AY138" s="11"/>
      <c r="AZ138" s="16"/>
      <c r="BA138" s="11"/>
      <c r="BB138" s="8"/>
      <c r="BC138" s="8"/>
      <c r="BD138" s="102"/>
      <c r="BE138" s="84"/>
      <c r="BF138" s="84"/>
      <c r="BG138" s="84"/>
      <c r="BH138" s="84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</row>
    <row r="139" spans="1:88" ht="19.5" customHeight="1">
      <c r="A139" s="16"/>
      <c r="B139" s="11"/>
      <c r="C139" s="8"/>
      <c r="D139" s="8"/>
      <c r="E139" s="76"/>
      <c r="F139" s="154"/>
      <c r="G139" s="154"/>
      <c r="H139" s="154"/>
      <c r="I139" s="154"/>
      <c r="J139" s="154"/>
      <c r="K139" s="154"/>
      <c r="L139" s="188"/>
      <c r="M139" s="11"/>
      <c r="N139" s="16"/>
      <c r="O139" s="11"/>
      <c r="P139" s="8"/>
      <c r="Q139" s="8"/>
      <c r="R139" s="76"/>
      <c r="S139" s="154"/>
      <c r="T139" s="154"/>
      <c r="U139" s="154"/>
      <c r="V139" s="154"/>
      <c r="W139" s="154"/>
      <c r="X139" s="187"/>
      <c r="Y139" s="187"/>
      <c r="Z139" s="167"/>
      <c r="AA139" s="8"/>
      <c r="AB139" s="154"/>
      <c r="AC139" s="154"/>
      <c r="AD139" s="154"/>
      <c r="AE139" s="154"/>
      <c r="AF139" s="11"/>
      <c r="AG139" s="16"/>
      <c r="AH139" s="11"/>
      <c r="AI139" s="8"/>
      <c r="AJ139" s="8"/>
      <c r="AK139" s="76"/>
      <c r="AL139" s="154"/>
      <c r="AM139" s="154"/>
      <c r="AN139" s="154"/>
      <c r="AO139" s="154"/>
      <c r="AP139" s="16"/>
      <c r="AQ139" s="11"/>
      <c r="AR139" s="8"/>
      <c r="AS139" s="8"/>
      <c r="AT139" s="76"/>
      <c r="AU139" s="154"/>
      <c r="AV139" s="154"/>
      <c r="AW139" s="154"/>
      <c r="AX139" s="154"/>
      <c r="AY139" s="11"/>
      <c r="AZ139" s="16"/>
      <c r="BA139" s="11"/>
      <c r="BB139" s="8"/>
      <c r="BC139" s="8"/>
      <c r="BD139" s="76"/>
      <c r="BE139" s="154"/>
      <c r="BF139" s="154"/>
      <c r="BG139" s="154"/>
      <c r="BH139" s="154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</row>
    <row r="140" spans="1:88" ht="19.5" customHeight="1">
      <c r="A140" s="16"/>
      <c r="B140" s="11"/>
      <c r="C140" s="8"/>
      <c r="D140" s="8"/>
      <c r="E140" s="76"/>
      <c r="F140" s="154"/>
      <c r="G140" s="154"/>
      <c r="H140" s="154"/>
      <c r="I140" s="154"/>
      <c r="J140" s="154"/>
      <c r="K140" s="154"/>
      <c r="L140" s="188"/>
      <c r="M140" s="11"/>
      <c r="N140" s="16"/>
      <c r="O140" s="11"/>
      <c r="P140" s="8"/>
      <c r="Q140" s="8"/>
      <c r="R140" s="76"/>
      <c r="S140" s="154"/>
      <c r="T140" s="154"/>
      <c r="U140" s="154"/>
      <c r="V140" s="154"/>
      <c r="W140" s="154"/>
      <c r="X140" s="187"/>
      <c r="Y140" s="187"/>
      <c r="Z140" s="167"/>
      <c r="AA140" s="8"/>
      <c r="AB140" s="154"/>
      <c r="AC140" s="154"/>
      <c r="AD140" s="154"/>
      <c r="AE140" s="154"/>
      <c r="AF140" s="11"/>
      <c r="AG140" s="16"/>
      <c r="AH140" s="11"/>
      <c r="AI140" s="8"/>
      <c r="AJ140" s="8"/>
      <c r="AK140" s="76"/>
      <c r="AL140" s="154"/>
      <c r="AM140" s="154"/>
      <c r="AN140" s="154"/>
      <c r="AO140" s="154"/>
      <c r="AP140" s="16"/>
      <c r="AQ140" s="11"/>
      <c r="AR140" s="8"/>
      <c r="AS140" s="8"/>
      <c r="AT140" s="76"/>
      <c r="AU140" s="154"/>
      <c r="AV140" s="154"/>
      <c r="AW140" s="154"/>
      <c r="AX140" s="154"/>
      <c r="AY140" s="11"/>
      <c r="AZ140" s="16"/>
      <c r="BA140" s="11"/>
      <c r="BB140" s="8"/>
      <c r="BC140" s="8"/>
      <c r="BD140" s="76"/>
      <c r="BE140" s="154"/>
      <c r="BF140" s="154"/>
      <c r="BG140" s="154"/>
      <c r="BH140" s="154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</row>
    <row r="141" spans="1:88" ht="19.5" customHeight="1">
      <c r="A141" s="16"/>
      <c r="B141" s="11"/>
      <c r="C141" s="8"/>
      <c r="D141" s="8"/>
      <c r="E141" s="76"/>
      <c r="F141" s="154"/>
      <c r="G141" s="154"/>
      <c r="H141" s="154"/>
      <c r="I141" s="154"/>
      <c r="J141" s="154"/>
      <c r="K141" s="154"/>
      <c r="L141" s="188"/>
      <c r="M141" s="11"/>
      <c r="N141" s="16"/>
      <c r="O141" s="11"/>
      <c r="P141" s="8"/>
      <c r="Q141" s="8"/>
      <c r="R141" s="76"/>
      <c r="S141" s="154"/>
      <c r="T141" s="154"/>
      <c r="U141" s="154"/>
      <c r="V141" s="154"/>
      <c r="W141" s="154"/>
      <c r="X141" s="187"/>
      <c r="Y141" s="187"/>
      <c r="Z141" s="167"/>
      <c r="AA141" s="8"/>
      <c r="AB141" s="154"/>
      <c r="AC141" s="154"/>
      <c r="AD141" s="154"/>
      <c r="AE141" s="154"/>
      <c r="AF141" s="11"/>
      <c r="AG141" s="16"/>
      <c r="AH141" s="11"/>
      <c r="AI141" s="8"/>
      <c r="AJ141" s="8"/>
      <c r="AK141" s="76"/>
      <c r="AL141" s="154"/>
      <c r="AM141" s="154"/>
      <c r="AN141" s="154"/>
      <c r="AO141" s="154"/>
      <c r="AP141" s="16"/>
      <c r="AQ141" s="11"/>
      <c r="AR141" s="8"/>
      <c r="AS141" s="8"/>
      <c r="AT141" s="76"/>
      <c r="AU141" s="154"/>
      <c r="AV141" s="154"/>
      <c r="AW141" s="154"/>
      <c r="AX141" s="154"/>
      <c r="AY141" s="11"/>
      <c r="AZ141" s="16"/>
      <c r="BA141" s="11"/>
      <c r="BB141" s="8"/>
      <c r="BC141" s="8"/>
      <c r="BD141" s="76"/>
      <c r="BE141" s="154"/>
      <c r="BF141" s="154"/>
      <c r="BG141" s="154"/>
      <c r="BH141" s="154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</row>
    <row r="142" spans="1:88" ht="19.5" customHeight="1">
      <c r="A142" s="11"/>
      <c r="B142" s="11"/>
      <c r="C142" s="11"/>
      <c r="D142" s="11"/>
      <c r="E142" s="11"/>
      <c r="F142" s="173"/>
      <c r="G142" s="173"/>
      <c r="H142" s="173"/>
      <c r="I142" s="173"/>
      <c r="J142" s="173"/>
      <c r="K142" s="173"/>
      <c r="L142" s="168"/>
      <c r="M142" s="11"/>
      <c r="N142" s="16"/>
      <c r="O142" s="11"/>
      <c r="P142" s="8"/>
      <c r="Q142" s="8"/>
      <c r="R142" s="76"/>
      <c r="S142" s="154"/>
      <c r="T142" s="154"/>
      <c r="U142" s="154"/>
      <c r="V142" s="154"/>
      <c r="W142" s="154"/>
      <c r="X142" s="187"/>
      <c r="Y142" s="187"/>
      <c r="Z142" s="167"/>
      <c r="AA142" s="11"/>
      <c r="AB142" s="173"/>
      <c r="AC142" s="173"/>
      <c r="AD142" s="173"/>
      <c r="AE142" s="173"/>
      <c r="AF142" s="11"/>
      <c r="AG142" s="11"/>
      <c r="AH142" s="11"/>
      <c r="AI142" s="11"/>
      <c r="AJ142" s="11"/>
      <c r="AK142" s="11"/>
      <c r="AL142" s="173"/>
      <c r="AM142" s="173"/>
      <c r="AN142" s="173"/>
      <c r="AO142" s="173"/>
      <c r="AP142" s="11"/>
      <c r="AQ142" s="11"/>
      <c r="AR142" s="11"/>
      <c r="AS142" s="11"/>
      <c r="AT142" s="11"/>
      <c r="AU142" s="173"/>
      <c r="AV142" s="173"/>
      <c r="AW142" s="173"/>
      <c r="AX142" s="173"/>
      <c r="AY142" s="11"/>
      <c r="AZ142" s="11"/>
      <c r="BA142" s="11"/>
      <c r="BB142" s="11"/>
      <c r="BC142" s="11"/>
      <c r="BD142" s="11"/>
      <c r="BE142" s="173"/>
      <c r="BF142" s="173"/>
      <c r="BG142" s="173"/>
      <c r="BH142" s="173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</row>
    <row r="143" spans="1:88" ht="19.5" customHeight="1">
      <c r="A143" s="16"/>
      <c r="B143" s="11"/>
      <c r="C143" s="8"/>
      <c r="D143" s="8"/>
      <c r="E143" s="76"/>
      <c r="F143" s="154"/>
      <c r="G143" s="154"/>
      <c r="H143" s="154"/>
      <c r="I143" s="154"/>
      <c r="J143" s="154"/>
      <c r="K143" s="154"/>
      <c r="L143" s="188"/>
      <c r="M143" s="11"/>
      <c r="N143" s="16"/>
      <c r="O143" s="8"/>
      <c r="P143" s="8"/>
      <c r="Q143" s="8"/>
      <c r="R143" s="159"/>
      <c r="S143" s="154"/>
      <c r="T143" s="154"/>
      <c r="U143" s="154"/>
      <c r="V143" s="154"/>
      <c r="W143" s="154"/>
      <c r="X143" s="187"/>
      <c r="Y143" s="187"/>
      <c r="Z143" s="190"/>
      <c r="AA143" s="8"/>
      <c r="AB143" s="154"/>
      <c r="AC143" s="154"/>
      <c r="AD143" s="154"/>
      <c r="AE143" s="154"/>
      <c r="AF143" s="11"/>
      <c r="AG143" s="16"/>
      <c r="AH143" s="11"/>
      <c r="AI143" s="8"/>
      <c r="AJ143" s="8"/>
      <c r="AK143" s="76"/>
      <c r="AL143" s="154"/>
      <c r="AM143" s="154"/>
      <c r="AN143" s="154"/>
      <c r="AO143" s="154"/>
      <c r="AP143" s="16"/>
      <c r="AQ143" s="11"/>
      <c r="AR143" s="8"/>
      <c r="AS143" s="8"/>
      <c r="AT143" s="76"/>
      <c r="AU143" s="154"/>
      <c r="AV143" s="154"/>
      <c r="AW143" s="154"/>
      <c r="AX143" s="154"/>
      <c r="AY143" s="11"/>
      <c r="AZ143" s="16"/>
      <c r="BA143" s="11"/>
      <c r="BB143" s="8"/>
      <c r="BC143" s="8"/>
      <c r="BD143" s="76"/>
      <c r="BE143" s="154"/>
      <c r="BF143" s="154"/>
      <c r="BG143" s="154"/>
      <c r="BH143" s="154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</row>
    <row r="144" spans="1:88" ht="19.5" customHeight="1">
      <c r="A144" s="16"/>
      <c r="B144" s="11"/>
      <c r="C144" s="8"/>
      <c r="D144" s="8"/>
      <c r="E144" s="153"/>
      <c r="F144" s="154"/>
      <c r="G144" s="154"/>
      <c r="H144" s="154"/>
      <c r="I144" s="154"/>
      <c r="J144" s="154"/>
      <c r="K144" s="154"/>
      <c r="L144" s="188"/>
      <c r="M144" s="11"/>
      <c r="N144" s="16"/>
      <c r="O144" s="8"/>
      <c r="P144" s="8"/>
      <c r="Q144" s="8"/>
      <c r="R144" s="8"/>
      <c r="S144" s="8"/>
      <c r="T144" s="8"/>
      <c r="U144" s="8"/>
      <c r="V144" s="8"/>
      <c r="W144" s="8"/>
      <c r="X144" s="97"/>
      <c r="Y144" s="97"/>
      <c r="Z144" s="167"/>
      <c r="AA144" s="8"/>
      <c r="AB144" s="154"/>
      <c r="AC144" s="154"/>
      <c r="AD144" s="154"/>
      <c r="AE144" s="154"/>
      <c r="AF144" s="11"/>
      <c r="AG144" s="16"/>
      <c r="AH144" s="11"/>
      <c r="AI144" s="8"/>
      <c r="AJ144" s="8"/>
      <c r="AK144" s="153"/>
      <c r="AL144" s="154"/>
      <c r="AM144" s="154"/>
      <c r="AN144" s="154"/>
      <c r="AO144" s="154"/>
      <c r="AP144" s="16"/>
      <c r="AQ144" s="11"/>
      <c r="AR144" s="8"/>
      <c r="AS144" s="8"/>
      <c r="AT144" s="153"/>
      <c r="AU144" s="154"/>
      <c r="AV144" s="154"/>
      <c r="AW144" s="154"/>
      <c r="AX144" s="154"/>
      <c r="AY144" s="11"/>
      <c r="AZ144" s="16"/>
      <c r="BA144" s="11"/>
      <c r="BB144" s="8"/>
      <c r="BC144" s="8"/>
      <c r="BD144" s="153"/>
      <c r="BE144" s="154"/>
      <c r="BF144" s="154"/>
      <c r="BG144" s="154"/>
      <c r="BH144" s="154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</row>
    <row r="145" spans="1:88" ht="19.5" customHeight="1">
      <c r="A145" s="16"/>
      <c r="B145" s="11"/>
      <c r="C145" s="8"/>
      <c r="D145" s="8"/>
      <c r="E145" s="76"/>
      <c r="F145" s="154"/>
      <c r="G145" s="154"/>
      <c r="H145" s="154"/>
      <c r="I145" s="154"/>
      <c r="J145" s="154"/>
      <c r="K145" s="154"/>
      <c r="L145" s="188"/>
      <c r="M145" s="11"/>
      <c r="N145" s="8"/>
      <c r="O145" s="11"/>
      <c r="P145" s="11"/>
      <c r="Q145" s="11"/>
      <c r="R145" s="11"/>
      <c r="S145" s="11"/>
      <c r="T145" s="11"/>
      <c r="U145" s="11"/>
      <c r="V145" s="11"/>
      <c r="W145" s="11"/>
      <c r="X145" s="157"/>
      <c r="Y145" s="157"/>
      <c r="Z145" s="152"/>
      <c r="AA145" s="8"/>
      <c r="AB145" s="154"/>
      <c r="AC145" s="154"/>
      <c r="AD145" s="154"/>
      <c r="AE145" s="154"/>
      <c r="AF145" s="11"/>
      <c r="AG145" s="16"/>
      <c r="AH145" s="11"/>
      <c r="AI145" s="8"/>
      <c r="AJ145" s="8"/>
      <c r="AK145" s="76"/>
      <c r="AL145" s="154"/>
      <c r="AM145" s="154"/>
      <c r="AN145" s="154"/>
      <c r="AO145" s="154"/>
      <c r="AP145" s="16"/>
      <c r="AQ145" s="11"/>
      <c r="AR145" s="8"/>
      <c r="AS145" s="8"/>
      <c r="AT145" s="76"/>
      <c r="AU145" s="154"/>
      <c r="AV145" s="154"/>
      <c r="AW145" s="154"/>
      <c r="AX145" s="154"/>
      <c r="AY145" s="11"/>
      <c r="AZ145" s="16"/>
      <c r="BA145" s="11"/>
      <c r="BB145" s="8"/>
      <c r="BC145" s="8"/>
      <c r="BD145" s="76"/>
      <c r="BE145" s="154"/>
      <c r="BF145" s="154"/>
      <c r="BG145" s="154"/>
      <c r="BH145" s="154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</row>
    <row r="146" spans="1:88" ht="19.5" customHeight="1">
      <c r="A146" s="16"/>
      <c r="B146" s="11"/>
      <c r="C146" s="8"/>
      <c r="D146" s="8"/>
      <c r="E146" s="76"/>
      <c r="F146" s="154"/>
      <c r="G146" s="154"/>
      <c r="H146" s="154"/>
      <c r="I146" s="154"/>
      <c r="J146" s="154"/>
      <c r="K146" s="154"/>
      <c r="L146" s="188"/>
      <c r="M146" s="11"/>
      <c r="N146" s="8"/>
      <c r="O146" s="11"/>
      <c r="P146" s="11"/>
      <c r="Q146" s="11"/>
      <c r="R146" s="11"/>
      <c r="S146" s="11"/>
      <c r="T146" s="11"/>
      <c r="U146" s="11"/>
      <c r="V146" s="11"/>
      <c r="W146" s="11"/>
      <c r="X146" s="157"/>
      <c r="Y146" s="157"/>
      <c r="Z146" s="152"/>
      <c r="AA146" s="8"/>
      <c r="AB146" s="154"/>
      <c r="AC146" s="154"/>
      <c r="AD146" s="154"/>
      <c r="AE146" s="154"/>
      <c r="AF146" s="11"/>
      <c r="AG146" s="16"/>
      <c r="AH146" s="11"/>
      <c r="AI146" s="8"/>
      <c r="AJ146" s="8"/>
      <c r="AK146" s="76"/>
      <c r="AL146" s="154"/>
      <c r="AM146" s="154"/>
      <c r="AN146" s="154"/>
      <c r="AO146" s="154"/>
      <c r="AP146" s="16"/>
      <c r="AQ146" s="11"/>
      <c r="AR146" s="8"/>
      <c r="AS146" s="8"/>
      <c r="AT146" s="76"/>
      <c r="AU146" s="154"/>
      <c r="AV146" s="154"/>
      <c r="AW146" s="154"/>
      <c r="AX146" s="154"/>
      <c r="AY146" s="11"/>
      <c r="AZ146" s="16"/>
      <c r="BA146" s="11"/>
      <c r="BB146" s="8"/>
      <c r="BC146" s="8"/>
      <c r="BD146" s="76"/>
      <c r="BE146" s="154"/>
      <c r="BF146" s="154"/>
      <c r="BG146" s="154"/>
      <c r="BH146" s="154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</row>
    <row r="147" spans="1:88" ht="19.5" customHeight="1">
      <c r="A147" s="16"/>
      <c r="B147" s="11"/>
      <c r="C147" s="8"/>
      <c r="D147" s="8"/>
      <c r="E147" s="76"/>
      <c r="F147" s="154"/>
      <c r="G147" s="154"/>
      <c r="H147" s="154"/>
      <c r="I147" s="154"/>
      <c r="J147" s="154"/>
      <c r="K147" s="154"/>
      <c r="L147" s="188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57"/>
      <c r="Y147" s="157"/>
      <c r="Z147" s="152"/>
      <c r="AA147" s="8"/>
      <c r="AB147" s="154"/>
      <c r="AC147" s="154"/>
      <c r="AD147" s="154"/>
      <c r="AE147" s="154"/>
      <c r="AF147" s="11"/>
      <c r="AG147" s="16"/>
      <c r="AH147" s="11"/>
      <c r="AI147" s="8"/>
      <c r="AJ147" s="8"/>
      <c r="AK147" s="76"/>
      <c r="AL147" s="154"/>
      <c r="AM147" s="154"/>
      <c r="AN147" s="154"/>
      <c r="AO147" s="154"/>
      <c r="AP147" s="16"/>
      <c r="AQ147" s="11"/>
      <c r="AR147" s="8"/>
      <c r="AS147" s="8"/>
      <c r="AT147" s="76"/>
      <c r="AU147" s="154"/>
      <c r="AV147" s="154"/>
      <c r="AW147" s="154"/>
      <c r="AX147" s="154"/>
      <c r="AY147" s="11"/>
      <c r="AZ147" s="16"/>
      <c r="BA147" s="11"/>
      <c r="BB147" s="8"/>
      <c r="BC147" s="8"/>
      <c r="BD147" s="76"/>
      <c r="BE147" s="154"/>
      <c r="BF147" s="154"/>
      <c r="BG147" s="154"/>
      <c r="BH147" s="154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</row>
    <row r="148" spans="1:88" ht="19.5" customHeight="1">
      <c r="A148" s="16"/>
      <c r="B148" s="11"/>
      <c r="C148" s="8"/>
      <c r="D148" s="8"/>
      <c r="E148" s="76"/>
      <c r="F148" s="154"/>
      <c r="G148" s="154"/>
      <c r="H148" s="154"/>
      <c r="I148" s="154"/>
      <c r="J148" s="154"/>
      <c r="K148" s="154"/>
      <c r="L148" s="188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57"/>
      <c r="Y148" s="157"/>
      <c r="Z148" s="152"/>
      <c r="AA148" s="8"/>
      <c r="AB148" s="154"/>
      <c r="AC148" s="154"/>
      <c r="AD148" s="154"/>
      <c r="AE148" s="154"/>
      <c r="AF148" s="11"/>
      <c r="AG148" s="16"/>
      <c r="AH148" s="11"/>
      <c r="AI148" s="8"/>
      <c r="AJ148" s="8"/>
      <c r="AK148" s="76"/>
      <c r="AL148" s="154"/>
      <c r="AM148" s="154"/>
      <c r="AN148" s="154"/>
      <c r="AO148" s="154"/>
      <c r="AP148" s="16"/>
      <c r="AQ148" s="11"/>
      <c r="AR148" s="8"/>
      <c r="AS148" s="8"/>
      <c r="AT148" s="76"/>
      <c r="AU148" s="154"/>
      <c r="AV148" s="154"/>
      <c r="AW148" s="154"/>
      <c r="AX148" s="154"/>
      <c r="AY148" s="11"/>
      <c r="AZ148" s="16"/>
      <c r="BA148" s="11"/>
      <c r="BB148" s="8"/>
      <c r="BC148" s="8"/>
      <c r="BD148" s="76"/>
      <c r="BE148" s="154"/>
      <c r="BF148" s="154"/>
      <c r="BG148" s="154"/>
      <c r="BH148" s="154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</row>
    <row r="149" spans="1:88" ht="19.5" customHeight="1">
      <c r="A149" s="16"/>
      <c r="B149" s="11"/>
      <c r="C149" s="8"/>
      <c r="D149" s="8"/>
      <c r="E149" s="76"/>
      <c r="F149" s="154"/>
      <c r="G149" s="154"/>
      <c r="H149" s="154"/>
      <c r="I149" s="154"/>
      <c r="J149" s="154"/>
      <c r="K149" s="154"/>
      <c r="L149" s="175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57"/>
      <c r="Y149" s="157"/>
      <c r="Z149" s="152"/>
      <c r="AA149" s="8"/>
      <c r="AB149" s="154"/>
      <c r="AC149" s="154"/>
      <c r="AD149" s="154"/>
      <c r="AE149" s="189"/>
      <c r="AF149" s="11"/>
      <c r="AG149" s="16"/>
      <c r="AH149" s="11"/>
      <c r="AI149" s="8"/>
      <c r="AJ149" s="8"/>
      <c r="AK149" s="76"/>
      <c r="AL149" s="73"/>
      <c r="AM149" s="73"/>
      <c r="AN149" s="73"/>
      <c r="AO149" s="102"/>
      <c r="AP149" s="16"/>
      <c r="AQ149" s="11"/>
      <c r="AR149" s="8"/>
      <c r="AS149" s="8"/>
      <c r="AT149" s="76"/>
      <c r="AU149" s="73"/>
      <c r="AV149" s="73"/>
      <c r="AW149" s="73"/>
      <c r="AX149" s="102"/>
      <c r="AY149" s="11"/>
      <c r="AZ149" s="16"/>
      <c r="BA149" s="11"/>
      <c r="BB149" s="8"/>
      <c r="BC149" s="8"/>
      <c r="BD149" s="76"/>
      <c r="BE149" s="73"/>
      <c r="BF149" s="73"/>
      <c r="BG149" s="73"/>
      <c r="BH149" s="102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</row>
    <row r="150" spans="1:88" ht="19.5" customHeight="1">
      <c r="A150" s="8"/>
      <c r="B150" s="8"/>
      <c r="C150" s="8"/>
      <c r="D150" s="8"/>
      <c r="E150" s="159"/>
      <c r="F150" s="154"/>
      <c r="G150" s="154"/>
      <c r="H150" s="154"/>
      <c r="I150" s="154"/>
      <c r="J150" s="154"/>
      <c r="K150" s="154"/>
      <c r="L150" s="191"/>
      <c r="M150" s="8"/>
      <c r="N150" s="11"/>
      <c r="O150" s="10"/>
      <c r="P150" s="16"/>
      <c r="Q150" s="16"/>
      <c r="R150" s="16"/>
      <c r="S150" s="10"/>
      <c r="T150" s="10"/>
      <c r="U150" s="10"/>
      <c r="V150" s="10"/>
      <c r="W150" s="10"/>
      <c r="X150" s="97"/>
      <c r="Y150" s="97"/>
      <c r="Z150" s="152"/>
      <c r="AA150" s="8"/>
      <c r="AB150" s="154"/>
      <c r="AC150" s="154"/>
      <c r="AD150" s="154"/>
      <c r="AE150" s="160"/>
      <c r="AF150" s="11"/>
      <c r="AG150" s="8"/>
      <c r="AH150" s="8"/>
      <c r="AI150" s="8"/>
      <c r="AJ150" s="8"/>
      <c r="AK150" s="159"/>
      <c r="AL150" s="73"/>
      <c r="AM150" s="73"/>
      <c r="AN150" s="73"/>
      <c r="AO150" s="159"/>
      <c r="AP150" s="8"/>
      <c r="AQ150" s="8"/>
      <c r="AR150" s="8"/>
      <c r="AS150" s="8"/>
      <c r="AT150" s="159"/>
      <c r="AU150" s="73"/>
      <c r="AV150" s="73"/>
      <c r="AW150" s="73"/>
      <c r="AX150" s="159"/>
      <c r="AY150" s="11"/>
      <c r="AZ150" s="8"/>
      <c r="BA150" s="8"/>
      <c r="BB150" s="8"/>
      <c r="BC150" s="8"/>
      <c r="BD150" s="159"/>
      <c r="BE150" s="73"/>
      <c r="BF150" s="73"/>
      <c r="BG150" s="73"/>
      <c r="BH150" s="159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</row>
    <row r="151" spans="1:88" ht="19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188"/>
      <c r="M151" s="8"/>
      <c r="N151" s="11"/>
      <c r="O151" s="10"/>
      <c r="P151" s="10"/>
      <c r="Q151" s="10"/>
      <c r="R151" s="10"/>
      <c r="S151" s="10"/>
      <c r="T151" s="10"/>
      <c r="U151" s="10"/>
      <c r="V151" s="10"/>
      <c r="W151" s="10"/>
      <c r="X151" s="97"/>
      <c r="Y151" s="97"/>
      <c r="Z151" s="152"/>
      <c r="AA151" s="8"/>
      <c r="AB151" s="8"/>
      <c r="AC151" s="8"/>
      <c r="AD151" s="8"/>
      <c r="AE151" s="8"/>
      <c r="AF151" s="11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11"/>
      <c r="AZ151" s="8"/>
      <c r="BA151" s="8"/>
      <c r="BB151" s="8"/>
      <c r="BC151" s="8"/>
      <c r="BD151" s="8"/>
      <c r="BE151" s="8"/>
      <c r="BF151" s="8"/>
      <c r="BG151" s="8"/>
      <c r="BH151" s="8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</row>
    <row r="152" spans="1:88" ht="19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68"/>
      <c r="M152" s="11"/>
      <c r="N152" s="156"/>
      <c r="O152" s="11"/>
      <c r="P152" s="111"/>
      <c r="Q152" s="111"/>
      <c r="R152" s="111"/>
      <c r="S152" s="157"/>
      <c r="T152" s="157"/>
      <c r="U152" s="157"/>
      <c r="V152" s="157"/>
      <c r="W152" s="157"/>
      <c r="X152" s="157"/>
      <c r="Y152" s="157"/>
      <c r="Z152" s="152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</row>
    <row r="153" spans="1:88" ht="19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68"/>
      <c r="M153" s="11"/>
      <c r="N153" s="162"/>
      <c r="O153" s="11"/>
      <c r="P153" s="111"/>
      <c r="Q153" s="111"/>
      <c r="R153" s="111"/>
      <c r="S153" s="157"/>
      <c r="T153" s="157"/>
      <c r="U153" s="157"/>
      <c r="V153" s="157"/>
      <c r="W153" s="157"/>
      <c r="X153" s="157"/>
      <c r="Y153" s="157"/>
      <c r="Z153" s="152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</row>
    <row r="154" spans="1:88" ht="19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68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57"/>
      <c r="Y154" s="157"/>
      <c r="Z154" s="152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</row>
    <row r="155" spans="1:88" ht="19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68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57"/>
      <c r="Y155" s="157"/>
      <c r="Z155" s="152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</row>
    <row r="156" spans="1:88" ht="19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68"/>
      <c r="M156" s="11"/>
      <c r="N156" s="11"/>
      <c r="O156" s="8"/>
      <c r="P156" s="8"/>
      <c r="Q156" s="8"/>
      <c r="R156" s="11"/>
      <c r="S156" s="11"/>
      <c r="T156" s="11"/>
      <c r="U156" s="11"/>
      <c r="V156" s="11"/>
      <c r="W156" s="11"/>
      <c r="X156" s="157"/>
      <c r="Y156" s="157"/>
      <c r="Z156" s="152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</row>
    <row r="157" spans="1:88" ht="19.5" customHeight="1">
      <c r="A157" s="156"/>
      <c r="B157" s="10"/>
      <c r="C157" s="16"/>
      <c r="D157" s="16"/>
      <c r="E157" s="16"/>
      <c r="F157" s="10"/>
      <c r="G157" s="10"/>
      <c r="H157" s="10"/>
      <c r="I157" s="10"/>
      <c r="J157" s="10"/>
      <c r="K157" s="10"/>
      <c r="L157" s="166"/>
      <c r="M157" s="10"/>
      <c r="N157" s="11"/>
      <c r="O157" s="10"/>
      <c r="P157" s="10"/>
      <c r="Q157" s="10"/>
      <c r="R157" s="11"/>
      <c r="S157" s="11"/>
      <c r="T157" s="11"/>
      <c r="U157" s="11"/>
      <c r="V157" s="11"/>
      <c r="W157" s="11"/>
      <c r="X157" s="157"/>
      <c r="Y157" s="157"/>
      <c r="Z157" s="152"/>
      <c r="AA157" s="16"/>
      <c r="AB157" s="10"/>
      <c r="AC157" s="10"/>
      <c r="AD157" s="10"/>
      <c r="AE157" s="111"/>
      <c r="AF157" s="11"/>
      <c r="AG157" s="156"/>
      <c r="AH157" s="10"/>
      <c r="AI157" s="16"/>
      <c r="AJ157" s="16"/>
      <c r="AK157" s="16"/>
      <c r="AL157" s="10"/>
      <c r="AM157" s="10"/>
      <c r="AN157" s="10"/>
      <c r="AO157" s="111"/>
      <c r="AP157" s="156"/>
      <c r="AQ157" s="10"/>
      <c r="AR157" s="16"/>
      <c r="AS157" s="16"/>
      <c r="AT157" s="16"/>
      <c r="AU157" s="10"/>
      <c r="AV157" s="10"/>
      <c r="AW157" s="10"/>
      <c r="AX157" s="111"/>
      <c r="AY157" s="11"/>
      <c r="AZ157" s="156"/>
      <c r="BA157" s="10"/>
      <c r="BB157" s="16"/>
      <c r="BC157" s="16"/>
      <c r="BD157" s="16"/>
      <c r="BE157" s="10"/>
      <c r="BF157" s="10"/>
      <c r="BG157" s="10"/>
      <c r="BH157" s="1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</row>
    <row r="158" spans="1:88" ht="19.5" customHeight="1">
      <c r="A158" s="162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66"/>
      <c r="M158" s="10"/>
      <c r="N158" s="8"/>
      <c r="O158" s="10"/>
      <c r="P158" s="10"/>
      <c r="Q158" s="10"/>
      <c r="R158" s="111"/>
      <c r="S158" s="10"/>
      <c r="T158" s="10"/>
      <c r="U158" s="10"/>
      <c r="V158" s="10"/>
      <c r="W158" s="10"/>
      <c r="X158" s="97"/>
      <c r="Y158" s="97"/>
      <c r="Z158" s="167"/>
      <c r="AA158" s="10"/>
      <c r="AB158" s="10"/>
      <c r="AC158" s="10"/>
      <c r="AD158" s="10"/>
      <c r="AE158" s="111"/>
      <c r="AF158" s="11"/>
      <c r="AG158" s="162"/>
      <c r="AH158" s="10"/>
      <c r="AI158" s="10"/>
      <c r="AJ158" s="10"/>
      <c r="AK158" s="10"/>
      <c r="AL158" s="10"/>
      <c r="AM158" s="10"/>
      <c r="AN158" s="10"/>
      <c r="AO158" s="111"/>
      <c r="AP158" s="162"/>
      <c r="AQ158" s="10"/>
      <c r="AR158" s="10"/>
      <c r="AS158" s="10"/>
      <c r="AT158" s="10"/>
      <c r="AU158" s="10"/>
      <c r="AV158" s="10"/>
      <c r="AW158" s="10"/>
      <c r="AX158" s="111"/>
      <c r="AY158" s="11"/>
      <c r="AZ158" s="162"/>
      <c r="BA158" s="10"/>
      <c r="BB158" s="10"/>
      <c r="BC158" s="10"/>
      <c r="BD158" s="10"/>
      <c r="BE158" s="10"/>
      <c r="BF158" s="10"/>
      <c r="BG158" s="10"/>
      <c r="BH158" s="1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</row>
    <row r="159" spans="1:88" ht="19.5" customHeight="1">
      <c r="A159" s="11"/>
      <c r="B159" s="11"/>
      <c r="C159" s="111"/>
      <c r="D159" s="111"/>
      <c r="E159" s="111"/>
      <c r="F159" s="157"/>
      <c r="G159" s="157"/>
      <c r="H159" s="157"/>
      <c r="I159" s="157"/>
      <c r="J159" s="111"/>
      <c r="K159" s="111"/>
      <c r="L159" s="166"/>
      <c r="M159" s="11"/>
      <c r="N159" s="10"/>
      <c r="O159" s="10"/>
      <c r="P159" s="10"/>
      <c r="Q159" s="10"/>
      <c r="R159" s="11"/>
      <c r="S159" s="11"/>
      <c r="T159" s="11"/>
      <c r="U159" s="11"/>
      <c r="V159" s="11"/>
      <c r="W159" s="11"/>
      <c r="X159" s="157"/>
      <c r="Y159" s="157"/>
      <c r="Z159" s="152"/>
      <c r="AA159" s="111"/>
      <c r="AB159" s="157"/>
      <c r="AC159" s="111"/>
      <c r="AD159" s="111"/>
      <c r="AE159" s="111"/>
      <c r="AF159" s="11"/>
      <c r="AG159" s="11"/>
      <c r="AH159" s="11"/>
      <c r="AI159" s="111"/>
      <c r="AJ159" s="111"/>
      <c r="AK159" s="111"/>
      <c r="AL159" s="157"/>
      <c r="AM159" s="111"/>
      <c r="AN159" s="111"/>
      <c r="AO159" s="111"/>
      <c r="AP159" s="11"/>
      <c r="AQ159" s="11"/>
      <c r="AR159" s="111"/>
      <c r="AS159" s="111"/>
      <c r="AT159" s="111"/>
      <c r="AU159" s="157"/>
      <c r="AV159" s="111"/>
      <c r="AW159" s="111"/>
      <c r="AX159" s="111"/>
      <c r="AY159" s="11"/>
      <c r="AZ159" s="11"/>
      <c r="BA159" s="11"/>
      <c r="BB159" s="111"/>
      <c r="BC159" s="111"/>
      <c r="BD159" s="111"/>
      <c r="BE159" s="157"/>
      <c r="BF159" s="111"/>
      <c r="BG159" s="111"/>
      <c r="BH159" s="1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</row>
    <row r="160" spans="1:88" ht="19.5" customHeight="1">
      <c r="A160" s="11"/>
      <c r="B160" s="11"/>
      <c r="C160" s="111"/>
      <c r="D160" s="111"/>
      <c r="E160" s="111"/>
      <c r="F160" s="157"/>
      <c r="G160" s="157"/>
      <c r="H160" s="157"/>
      <c r="I160" s="157"/>
      <c r="J160" s="111"/>
      <c r="K160" s="111"/>
      <c r="L160" s="166"/>
      <c r="M160" s="11"/>
      <c r="N160" s="10"/>
      <c r="O160" s="8"/>
      <c r="P160" s="8"/>
      <c r="Q160" s="8"/>
      <c r="R160" s="11"/>
      <c r="S160" s="11"/>
      <c r="T160" s="11"/>
      <c r="U160" s="11"/>
      <c r="V160" s="11"/>
      <c r="W160" s="11"/>
      <c r="X160" s="157"/>
      <c r="Y160" s="157"/>
      <c r="Z160" s="152"/>
      <c r="AA160" s="111"/>
      <c r="AB160" s="157"/>
      <c r="AC160" s="111"/>
      <c r="AD160" s="111"/>
      <c r="AE160" s="111"/>
      <c r="AF160" s="11"/>
      <c r="AG160" s="11"/>
      <c r="AH160" s="11"/>
      <c r="AI160" s="111"/>
      <c r="AJ160" s="111"/>
      <c r="AK160" s="111"/>
      <c r="AL160" s="157"/>
      <c r="AM160" s="111"/>
      <c r="AN160" s="111"/>
      <c r="AO160" s="111"/>
      <c r="AP160" s="11"/>
      <c r="AQ160" s="11"/>
      <c r="AR160" s="111"/>
      <c r="AS160" s="111"/>
      <c r="AT160" s="111"/>
      <c r="AU160" s="157"/>
      <c r="AV160" s="111"/>
      <c r="AW160" s="111"/>
      <c r="AX160" s="111"/>
      <c r="AY160" s="11"/>
      <c r="AZ160" s="11"/>
      <c r="BA160" s="11"/>
      <c r="BB160" s="111"/>
      <c r="BC160" s="111"/>
      <c r="BD160" s="111"/>
      <c r="BE160" s="157"/>
      <c r="BF160" s="111"/>
      <c r="BG160" s="111"/>
      <c r="BH160" s="1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</row>
    <row r="161" spans="1:88" ht="19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68"/>
      <c r="M161" s="11"/>
      <c r="N161" s="10"/>
      <c r="O161" s="54"/>
      <c r="P161" s="54"/>
      <c r="Q161" s="54"/>
      <c r="R161" s="169"/>
      <c r="S161" s="111"/>
      <c r="T161" s="111"/>
      <c r="U161" s="111"/>
      <c r="V161" s="111"/>
      <c r="W161" s="111"/>
      <c r="X161" s="157"/>
      <c r="Y161" s="157"/>
      <c r="Z161" s="152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</row>
    <row r="162" spans="1:88" ht="19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68"/>
      <c r="M162" s="11"/>
      <c r="N162" s="8"/>
      <c r="O162" s="8"/>
      <c r="P162" s="8"/>
      <c r="Q162" s="8"/>
      <c r="R162" s="11"/>
      <c r="S162" s="170"/>
      <c r="T162" s="170"/>
      <c r="U162" s="170"/>
      <c r="V162" s="170"/>
      <c r="W162" s="170"/>
      <c r="X162" s="171"/>
      <c r="Y162" s="171"/>
      <c r="Z162" s="152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</row>
    <row r="163" spans="1:88" ht="19.5" customHeight="1">
      <c r="A163" s="8"/>
      <c r="B163" s="8"/>
      <c r="C163" s="8"/>
      <c r="D163" s="8"/>
      <c r="E163" s="11"/>
      <c r="F163" s="11"/>
      <c r="G163" s="11"/>
      <c r="H163" s="11"/>
      <c r="I163" s="11"/>
      <c r="J163" s="11"/>
      <c r="K163" s="11"/>
      <c r="L163" s="168"/>
      <c r="M163" s="8"/>
      <c r="N163" s="54"/>
      <c r="O163" s="11"/>
      <c r="P163" s="8"/>
      <c r="Q163" s="8"/>
      <c r="R163" s="172"/>
      <c r="S163" s="154"/>
      <c r="T163" s="154"/>
      <c r="U163" s="154"/>
      <c r="V163" s="154"/>
      <c r="W163" s="154"/>
      <c r="X163" s="187"/>
      <c r="Y163" s="187"/>
      <c r="Z163" s="167"/>
      <c r="AA163" s="8"/>
      <c r="AB163" s="11"/>
      <c r="AC163" s="11"/>
      <c r="AD163" s="11"/>
      <c r="AE163" s="11"/>
      <c r="AF163" s="11"/>
      <c r="AG163" s="8"/>
      <c r="AH163" s="8"/>
      <c r="AI163" s="8"/>
      <c r="AJ163" s="8"/>
      <c r="AK163" s="11"/>
      <c r="AL163" s="11"/>
      <c r="AM163" s="11"/>
      <c r="AN163" s="11"/>
      <c r="AO163" s="11"/>
      <c r="AP163" s="8"/>
      <c r="AQ163" s="8"/>
      <c r="AR163" s="8"/>
      <c r="AS163" s="8"/>
      <c r="AT163" s="11"/>
      <c r="AU163" s="11"/>
      <c r="AV163" s="11"/>
      <c r="AW163" s="11"/>
      <c r="AX163" s="11"/>
      <c r="AY163" s="11"/>
      <c r="AZ163" s="8"/>
      <c r="BA163" s="8"/>
      <c r="BB163" s="8"/>
      <c r="BC163" s="8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</row>
    <row r="164" spans="1:88" ht="19.5" customHeight="1">
      <c r="A164" s="10"/>
      <c r="B164" s="10"/>
      <c r="C164" s="10"/>
      <c r="D164" s="10"/>
      <c r="E164" s="11"/>
      <c r="F164" s="11"/>
      <c r="G164" s="11"/>
      <c r="H164" s="11"/>
      <c r="I164" s="11"/>
      <c r="J164" s="11"/>
      <c r="K164" s="11"/>
      <c r="L164" s="168"/>
      <c r="M164" s="10"/>
      <c r="N164" s="8"/>
      <c r="O164" s="11"/>
      <c r="P164" s="8"/>
      <c r="Q164" s="8"/>
      <c r="R164" s="11"/>
      <c r="S164" s="173"/>
      <c r="T164" s="173"/>
      <c r="U164" s="173"/>
      <c r="V164" s="173"/>
      <c r="W164" s="173"/>
      <c r="X164" s="174"/>
      <c r="Y164" s="174"/>
      <c r="Z164" s="152"/>
      <c r="AA164" s="10"/>
      <c r="AB164" s="11"/>
      <c r="AC164" s="11"/>
      <c r="AD164" s="11"/>
      <c r="AE164" s="11"/>
      <c r="AF164" s="11"/>
      <c r="AG164" s="10"/>
      <c r="AH164" s="10"/>
      <c r="AI164" s="10"/>
      <c r="AJ164" s="10"/>
      <c r="AK164" s="11"/>
      <c r="AL164" s="11"/>
      <c r="AM164" s="11"/>
      <c r="AN164" s="11"/>
      <c r="AO164" s="11"/>
      <c r="AP164" s="10"/>
      <c r="AQ164" s="10"/>
      <c r="AR164" s="10"/>
      <c r="AS164" s="10"/>
      <c r="AT164" s="11"/>
      <c r="AU164" s="11"/>
      <c r="AV164" s="11"/>
      <c r="AW164" s="11"/>
      <c r="AX164" s="11"/>
      <c r="AY164" s="11"/>
      <c r="AZ164" s="10"/>
      <c r="BA164" s="10"/>
      <c r="BB164" s="10"/>
      <c r="BC164" s="10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</row>
    <row r="165" spans="1:88" ht="19.5" customHeight="1">
      <c r="A165" s="10"/>
      <c r="B165" s="10"/>
      <c r="C165" s="10"/>
      <c r="D165" s="10"/>
      <c r="E165" s="111"/>
      <c r="F165" s="10"/>
      <c r="G165" s="10"/>
      <c r="H165" s="10"/>
      <c r="I165" s="10"/>
      <c r="J165" s="10"/>
      <c r="K165" s="10"/>
      <c r="L165" s="175"/>
      <c r="M165" s="10"/>
      <c r="N165" s="16"/>
      <c r="O165" s="11"/>
      <c r="P165" s="8"/>
      <c r="Q165" s="8"/>
      <c r="R165" s="11"/>
      <c r="S165" s="154"/>
      <c r="T165" s="154"/>
      <c r="U165" s="154"/>
      <c r="V165" s="154"/>
      <c r="W165" s="154"/>
      <c r="X165" s="187"/>
      <c r="Y165" s="187"/>
      <c r="Z165" s="167"/>
      <c r="AA165" s="10"/>
      <c r="AB165" s="10"/>
      <c r="AC165" s="10"/>
      <c r="AD165" s="10"/>
      <c r="AE165" s="10"/>
      <c r="AF165" s="11"/>
      <c r="AG165" s="10"/>
      <c r="AH165" s="10"/>
      <c r="AI165" s="10"/>
      <c r="AJ165" s="10"/>
      <c r="AK165" s="111"/>
      <c r="AL165" s="10"/>
      <c r="AM165" s="10"/>
      <c r="AN165" s="10"/>
      <c r="AO165" s="10"/>
      <c r="AP165" s="10"/>
      <c r="AQ165" s="10"/>
      <c r="AR165" s="10"/>
      <c r="AS165" s="10"/>
      <c r="AT165" s="111"/>
      <c r="AU165" s="10"/>
      <c r="AV165" s="10"/>
      <c r="AW165" s="10"/>
      <c r="AX165" s="10"/>
      <c r="AY165" s="11"/>
      <c r="AZ165" s="10"/>
      <c r="BA165" s="10"/>
      <c r="BB165" s="10"/>
      <c r="BC165" s="10"/>
      <c r="BD165" s="111"/>
      <c r="BE165" s="10"/>
      <c r="BF165" s="10"/>
      <c r="BG165" s="10"/>
      <c r="BH165" s="10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</row>
    <row r="166" spans="1:88" ht="19.5" customHeight="1">
      <c r="A166" s="10"/>
      <c r="B166" s="10"/>
      <c r="C166" s="10"/>
      <c r="D166" s="10"/>
      <c r="E166" s="11"/>
      <c r="F166" s="11"/>
      <c r="G166" s="11"/>
      <c r="H166" s="11"/>
      <c r="I166" s="11"/>
      <c r="J166" s="11"/>
      <c r="K166" s="11"/>
      <c r="L166" s="168"/>
      <c r="M166" s="10"/>
      <c r="N166" s="23"/>
      <c r="O166" s="11"/>
      <c r="P166" s="8"/>
      <c r="Q166" s="8"/>
      <c r="R166" s="11"/>
      <c r="S166" s="154"/>
      <c r="T166" s="154"/>
      <c r="U166" s="154"/>
      <c r="V166" s="154"/>
      <c r="W166" s="154"/>
      <c r="X166" s="187"/>
      <c r="Y166" s="187"/>
      <c r="Z166" s="167"/>
      <c r="AA166" s="10"/>
      <c r="AB166" s="11"/>
      <c r="AC166" s="11"/>
      <c r="AD166" s="11"/>
      <c r="AE166" s="11"/>
      <c r="AF166" s="11"/>
      <c r="AG166" s="10"/>
      <c r="AH166" s="10"/>
      <c r="AI166" s="10"/>
      <c r="AJ166" s="10"/>
      <c r="AK166" s="11"/>
      <c r="AL166" s="11"/>
      <c r="AM166" s="11"/>
      <c r="AN166" s="11"/>
      <c r="AO166" s="11"/>
      <c r="AP166" s="10"/>
      <c r="AQ166" s="10"/>
      <c r="AR166" s="10"/>
      <c r="AS166" s="10"/>
      <c r="AT166" s="11"/>
      <c r="AU166" s="11"/>
      <c r="AV166" s="11"/>
      <c r="AW166" s="11"/>
      <c r="AX166" s="11"/>
      <c r="AY166" s="11"/>
      <c r="AZ166" s="10"/>
      <c r="BA166" s="10"/>
      <c r="BB166" s="10"/>
      <c r="BC166" s="10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</row>
    <row r="167" spans="1:88" ht="19.5" customHeight="1">
      <c r="A167" s="8"/>
      <c r="B167" s="8"/>
      <c r="C167" s="8"/>
      <c r="D167" s="8"/>
      <c r="E167" s="11"/>
      <c r="F167" s="11"/>
      <c r="G167" s="11"/>
      <c r="H167" s="11"/>
      <c r="I167" s="11"/>
      <c r="J167" s="11"/>
      <c r="K167" s="11"/>
      <c r="L167" s="168"/>
      <c r="M167" s="8"/>
      <c r="N167" s="16"/>
      <c r="O167" s="11"/>
      <c r="P167" s="8"/>
      <c r="Q167" s="8"/>
      <c r="R167" s="11"/>
      <c r="S167" s="154"/>
      <c r="T167" s="154"/>
      <c r="U167" s="154"/>
      <c r="V167" s="154"/>
      <c r="W167" s="154"/>
      <c r="X167" s="187"/>
      <c r="Y167" s="187"/>
      <c r="Z167" s="167"/>
      <c r="AA167" s="8"/>
      <c r="AB167" s="11"/>
      <c r="AC167" s="11"/>
      <c r="AD167" s="11"/>
      <c r="AE167" s="11"/>
      <c r="AF167" s="11"/>
      <c r="AG167" s="8"/>
      <c r="AH167" s="8"/>
      <c r="AI167" s="8"/>
      <c r="AJ167" s="8"/>
      <c r="AK167" s="11"/>
      <c r="AL167" s="11"/>
      <c r="AM167" s="11"/>
      <c r="AN167" s="11"/>
      <c r="AO167" s="11"/>
      <c r="AP167" s="8"/>
      <c r="AQ167" s="8"/>
      <c r="AR167" s="8"/>
      <c r="AS167" s="8"/>
      <c r="AT167" s="11"/>
      <c r="AU167" s="11"/>
      <c r="AV167" s="11"/>
      <c r="AW167" s="11"/>
      <c r="AX167" s="11"/>
      <c r="AY167" s="11"/>
      <c r="AZ167" s="8"/>
      <c r="BA167" s="8"/>
      <c r="BB167" s="8"/>
      <c r="BC167" s="8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</row>
    <row r="168" spans="1:88" ht="19.5" customHeight="1">
      <c r="A168" s="54"/>
      <c r="B168" s="54"/>
      <c r="C168" s="54"/>
      <c r="D168" s="54"/>
      <c r="E168" s="169"/>
      <c r="F168" s="111"/>
      <c r="G168" s="111"/>
      <c r="H168" s="111"/>
      <c r="I168" s="111"/>
      <c r="J168" s="111"/>
      <c r="K168" s="111"/>
      <c r="L168" s="166"/>
      <c r="M168" s="54"/>
      <c r="N168" s="16"/>
      <c r="O168" s="11"/>
      <c r="P168" s="8"/>
      <c r="Q168" s="8"/>
      <c r="R168" s="11"/>
      <c r="S168" s="176"/>
      <c r="T168" s="176"/>
      <c r="U168" s="176"/>
      <c r="V168" s="176"/>
      <c r="W168" s="176"/>
      <c r="X168" s="174"/>
      <c r="Y168" s="174"/>
      <c r="Z168" s="152"/>
      <c r="AA168" s="54"/>
      <c r="AB168" s="111"/>
      <c r="AC168" s="111"/>
      <c r="AD168" s="111"/>
      <c r="AE168" s="111"/>
      <c r="AF168" s="11"/>
      <c r="AG168" s="54"/>
      <c r="AH168" s="54"/>
      <c r="AI168" s="54"/>
      <c r="AJ168" s="54"/>
      <c r="AK168" s="169"/>
      <c r="AL168" s="111"/>
      <c r="AM168" s="111"/>
      <c r="AN168" s="111"/>
      <c r="AO168" s="111"/>
      <c r="AP168" s="54"/>
      <c r="AQ168" s="54"/>
      <c r="AR168" s="54"/>
      <c r="AS168" s="54"/>
      <c r="AT168" s="169"/>
      <c r="AU168" s="111"/>
      <c r="AV168" s="111"/>
      <c r="AW168" s="111"/>
      <c r="AX168" s="111"/>
      <c r="AY168" s="11"/>
      <c r="AZ168" s="54"/>
      <c r="BA168" s="54"/>
      <c r="BB168" s="54"/>
      <c r="BC168" s="54"/>
      <c r="BD168" s="169"/>
      <c r="BE168" s="111"/>
      <c r="BF168" s="111"/>
      <c r="BG168" s="111"/>
      <c r="BH168" s="1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</row>
    <row r="169" spans="1:88" ht="19.5" customHeight="1">
      <c r="A169" s="8"/>
      <c r="B169" s="8"/>
      <c r="C169" s="8"/>
      <c r="D169" s="8"/>
      <c r="E169" s="11"/>
      <c r="F169" s="170"/>
      <c r="G169" s="170"/>
      <c r="H169" s="170"/>
      <c r="I169" s="170"/>
      <c r="J169" s="170"/>
      <c r="K169" s="170"/>
      <c r="L169" s="168"/>
      <c r="M169" s="8"/>
      <c r="N169" s="16"/>
      <c r="O169" s="11"/>
      <c r="P169" s="8"/>
      <c r="Q169" s="8"/>
      <c r="R169" s="11"/>
      <c r="S169" s="176"/>
      <c r="T169" s="176"/>
      <c r="U169" s="176"/>
      <c r="V169" s="176"/>
      <c r="W169" s="176"/>
      <c r="X169" s="174"/>
      <c r="Y169" s="174"/>
      <c r="Z169" s="152"/>
      <c r="AA169" s="8"/>
      <c r="AB169" s="170"/>
      <c r="AC169" s="170"/>
      <c r="AD169" s="170"/>
      <c r="AE169" s="170"/>
      <c r="AF169" s="11"/>
      <c r="AG169" s="8"/>
      <c r="AH169" s="8"/>
      <c r="AI169" s="8"/>
      <c r="AJ169" s="8"/>
      <c r="AK169" s="11"/>
      <c r="AL169" s="170"/>
      <c r="AM169" s="170"/>
      <c r="AN169" s="170"/>
      <c r="AO169" s="170"/>
      <c r="AP169" s="8"/>
      <c r="AQ169" s="8"/>
      <c r="AR169" s="8"/>
      <c r="AS169" s="8"/>
      <c r="AT169" s="11"/>
      <c r="AU169" s="170"/>
      <c r="AV169" s="170"/>
      <c r="AW169" s="170"/>
      <c r="AX169" s="170"/>
      <c r="AY169" s="11"/>
      <c r="AZ169" s="8"/>
      <c r="BA169" s="8"/>
      <c r="BB169" s="8"/>
      <c r="BC169" s="8"/>
      <c r="BD169" s="11"/>
      <c r="BE169" s="170"/>
      <c r="BF169" s="170"/>
      <c r="BG169" s="170"/>
      <c r="BH169" s="170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</row>
    <row r="170" spans="1:88" ht="19.5" customHeight="1">
      <c r="A170" s="16"/>
      <c r="B170" s="11"/>
      <c r="C170" s="8"/>
      <c r="D170" s="8"/>
      <c r="E170" s="172"/>
      <c r="F170" s="154"/>
      <c r="G170" s="154"/>
      <c r="H170" s="154"/>
      <c r="I170" s="154"/>
      <c r="J170" s="154"/>
      <c r="K170" s="154"/>
      <c r="L170" s="188"/>
      <c r="M170" s="11"/>
      <c r="N170" s="16"/>
      <c r="O170" s="11"/>
      <c r="P170" s="8"/>
      <c r="Q170" s="8"/>
      <c r="R170" s="11"/>
      <c r="S170" s="154"/>
      <c r="T170" s="154"/>
      <c r="U170" s="154"/>
      <c r="V170" s="154"/>
      <c r="W170" s="154"/>
      <c r="X170" s="187"/>
      <c r="Y170" s="187"/>
      <c r="Z170" s="167"/>
      <c r="AA170" s="8"/>
      <c r="AB170" s="154"/>
      <c r="AC170" s="154"/>
      <c r="AD170" s="154"/>
      <c r="AE170" s="154"/>
      <c r="AF170" s="11"/>
      <c r="AG170" s="16"/>
      <c r="AH170" s="11"/>
      <c r="AI170" s="8"/>
      <c r="AJ170" s="8"/>
      <c r="AK170" s="172"/>
      <c r="AL170" s="154"/>
      <c r="AM170" s="154"/>
      <c r="AN170" s="154"/>
      <c r="AO170" s="154"/>
      <c r="AP170" s="16"/>
      <c r="AQ170" s="11"/>
      <c r="AR170" s="8"/>
      <c r="AS170" s="8"/>
      <c r="AT170" s="172"/>
      <c r="AU170" s="154"/>
      <c r="AV170" s="154"/>
      <c r="AW170" s="154"/>
      <c r="AX170" s="154"/>
      <c r="AY170" s="11"/>
      <c r="AZ170" s="16"/>
      <c r="BA170" s="11"/>
      <c r="BB170" s="8"/>
      <c r="BC170" s="8"/>
      <c r="BD170" s="172"/>
      <c r="BE170" s="154"/>
      <c r="BF170" s="154"/>
      <c r="BG170" s="154"/>
      <c r="BH170" s="154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</row>
    <row r="171" spans="1:88" ht="19.5" customHeight="1">
      <c r="A171" s="23"/>
      <c r="B171" s="11"/>
      <c r="C171" s="8"/>
      <c r="D171" s="8"/>
      <c r="E171" s="11"/>
      <c r="F171" s="173"/>
      <c r="G171" s="173"/>
      <c r="H171" s="173"/>
      <c r="I171" s="173"/>
      <c r="J171" s="173"/>
      <c r="K171" s="173"/>
      <c r="L171" s="168"/>
      <c r="M171" s="11"/>
      <c r="N171" s="16"/>
      <c r="O171" s="11"/>
      <c r="P171" s="8"/>
      <c r="Q171" s="8"/>
      <c r="R171" s="11"/>
      <c r="S171" s="173"/>
      <c r="T171" s="173"/>
      <c r="U171" s="173"/>
      <c r="V171" s="173"/>
      <c r="W171" s="173"/>
      <c r="X171" s="174"/>
      <c r="Y171" s="174"/>
      <c r="Z171" s="152"/>
      <c r="AA171" s="8"/>
      <c r="AB171" s="173"/>
      <c r="AC171" s="173"/>
      <c r="AD171" s="173"/>
      <c r="AE171" s="173"/>
      <c r="AF171" s="11"/>
      <c r="AG171" s="23"/>
      <c r="AH171" s="11"/>
      <c r="AI171" s="8"/>
      <c r="AJ171" s="8"/>
      <c r="AK171" s="11"/>
      <c r="AL171" s="173"/>
      <c r="AM171" s="173"/>
      <c r="AN171" s="173"/>
      <c r="AO171" s="173"/>
      <c r="AP171" s="23"/>
      <c r="AQ171" s="11"/>
      <c r="AR171" s="8"/>
      <c r="AS171" s="8"/>
      <c r="AT171" s="11"/>
      <c r="AU171" s="173"/>
      <c r="AV171" s="173"/>
      <c r="AW171" s="173"/>
      <c r="AX171" s="173"/>
      <c r="AY171" s="11"/>
      <c r="AZ171" s="23"/>
      <c r="BA171" s="11"/>
      <c r="BB171" s="8"/>
      <c r="BC171" s="8"/>
      <c r="BD171" s="11"/>
      <c r="BE171" s="173"/>
      <c r="BF171" s="173"/>
      <c r="BG171" s="173"/>
      <c r="BH171" s="173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</row>
    <row r="172" spans="1:88" ht="19.5" customHeight="1">
      <c r="A172" s="16"/>
      <c r="B172" s="11"/>
      <c r="C172" s="8"/>
      <c r="D172" s="8"/>
      <c r="E172" s="11"/>
      <c r="F172" s="154"/>
      <c r="G172" s="154"/>
      <c r="H172" s="154"/>
      <c r="I172" s="154"/>
      <c r="J172" s="154"/>
      <c r="K172" s="154"/>
      <c r="L172" s="188"/>
      <c r="M172" s="11"/>
      <c r="N172" s="16"/>
      <c r="O172" s="11"/>
      <c r="P172" s="11"/>
      <c r="Q172" s="11"/>
      <c r="R172" s="172"/>
      <c r="S172" s="173"/>
      <c r="T172" s="173"/>
      <c r="U172" s="173"/>
      <c r="V172" s="173"/>
      <c r="W172" s="173"/>
      <c r="X172" s="174"/>
      <c r="Y172" s="174"/>
      <c r="Z172" s="152"/>
      <c r="AA172" s="8"/>
      <c r="AB172" s="154"/>
      <c r="AC172" s="154"/>
      <c r="AD172" s="154"/>
      <c r="AE172" s="154"/>
      <c r="AF172" s="11"/>
      <c r="AG172" s="16"/>
      <c r="AH172" s="11"/>
      <c r="AI172" s="8"/>
      <c r="AJ172" s="8"/>
      <c r="AK172" s="11"/>
      <c r="AL172" s="154"/>
      <c r="AM172" s="154"/>
      <c r="AN172" s="154"/>
      <c r="AO172" s="154"/>
      <c r="AP172" s="16"/>
      <c r="AQ172" s="11"/>
      <c r="AR172" s="8"/>
      <c r="AS172" s="8"/>
      <c r="AT172" s="11"/>
      <c r="AU172" s="154"/>
      <c r="AV172" s="154"/>
      <c r="AW172" s="154"/>
      <c r="AX172" s="154"/>
      <c r="AY172" s="11"/>
      <c r="AZ172" s="16"/>
      <c r="BA172" s="11"/>
      <c r="BB172" s="8"/>
      <c r="BC172" s="8"/>
      <c r="BD172" s="11"/>
      <c r="BE172" s="154"/>
      <c r="BF172" s="154"/>
      <c r="BG172" s="154"/>
      <c r="BH172" s="154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</row>
    <row r="173" spans="1:88" ht="19.5" customHeight="1">
      <c r="A173" s="16"/>
      <c r="B173" s="11"/>
      <c r="C173" s="8"/>
      <c r="D173" s="8"/>
      <c r="E173" s="11"/>
      <c r="F173" s="154"/>
      <c r="G173" s="154"/>
      <c r="H173" s="154"/>
      <c r="I173" s="154"/>
      <c r="J173" s="154"/>
      <c r="K173" s="154"/>
      <c r="L173" s="188"/>
      <c r="M173" s="11"/>
      <c r="N173" s="23"/>
      <c r="O173" s="11"/>
      <c r="P173" s="8"/>
      <c r="Q173" s="8"/>
      <c r="R173" s="11"/>
      <c r="S173" s="154"/>
      <c r="T173" s="154"/>
      <c r="U173" s="154"/>
      <c r="V173" s="154"/>
      <c r="W173" s="154"/>
      <c r="X173" s="187"/>
      <c r="Y173" s="187"/>
      <c r="Z173" s="167"/>
      <c r="AA173" s="8"/>
      <c r="AB173" s="154"/>
      <c r="AC173" s="154"/>
      <c r="AD173" s="154"/>
      <c r="AE173" s="154"/>
      <c r="AF173" s="11"/>
      <c r="AG173" s="16"/>
      <c r="AH173" s="11"/>
      <c r="AI173" s="8"/>
      <c r="AJ173" s="8"/>
      <c r="AK173" s="11"/>
      <c r="AL173" s="154"/>
      <c r="AM173" s="154"/>
      <c r="AN173" s="154"/>
      <c r="AO173" s="154"/>
      <c r="AP173" s="16"/>
      <c r="AQ173" s="11"/>
      <c r="AR173" s="8"/>
      <c r="AS173" s="8"/>
      <c r="AT173" s="11"/>
      <c r="AU173" s="154"/>
      <c r="AV173" s="154"/>
      <c r="AW173" s="154"/>
      <c r="AX173" s="154"/>
      <c r="AY173" s="11"/>
      <c r="AZ173" s="16"/>
      <c r="BA173" s="11"/>
      <c r="BB173" s="8"/>
      <c r="BC173" s="8"/>
      <c r="BD173" s="11"/>
      <c r="BE173" s="154"/>
      <c r="BF173" s="154"/>
      <c r="BG173" s="154"/>
      <c r="BH173" s="154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</row>
    <row r="174" spans="1:88" ht="19.5" customHeight="1">
      <c r="A174" s="16"/>
      <c r="B174" s="11"/>
      <c r="C174" s="8"/>
      <c r="D174" s="8"/>
      <c r="E174" s="11"/>
      <c r="F174" s="154"/>
      <c r="G174" s="154"/>
      <c r="H174" s="154"/>
      <c r="I174" s="154"/>
      <c r="J174" s="154"/>
      <c r="K174" s="154"/>
      <c r="L174" s="188"/>
      <c r="M174" s="11"/>
      <c r="N174" s="11"/>
      <c r="O174" s="11"/>
      <c r="P174" s="8"/>
      <c r="Q174" s="8"/>
      <c r="R174" s="11"/>
      <c r="S174" s="173"/>
      <c r="T174" s="173"/>
      <c r="U174" s="173"/>
      <c r="V174" s="173"/>
      <c r="W174" s="173"/>
      <c r="X174" s="174"/>
      <c r="Y174" s="174"/>
      <c r="Z174" s="152"/>
      <c r="AA174" s="8"/>
      <c r="AB174" s="154"/>
      <c r="AC174" s="154"/>
      <c r="AD174" s="154"/>
      <c r="AE174" s="154"/>
      <c r="AF174" s="11"/>
      <c r="AG174" s="16"/>
      <c r="AH174" s="11"/>
      <c r="AI174" s="8"/>
      <c r="AJ174" s="8"/>
      <c r="AK174" s="11"/>
      <c r="AL174" s="154"/>
      <c r="AM174" s="154"/>
      <c r="AN174" s="154"/>
      <c r="AO174" s="154"/>
      <c r="AP174" s="16"/>
      <c r="AQ174" s="11"/>
      <c r="AR174" s="8"/>
      <c r="AS174" s="8"/>
      <c r="AT174" s="11"/>
      <c r="AU174" s="154"/>
      <c r="AV174" s="154"/>
      <c r="AW174" s="154"/>
      <c r="AX174" s="154"/>
      <c r="AY174" s="11"/>
      <c r="AZ174" s="16"/>
      <c r="BA174" s="11"/>
      <c r="BB174" s="8"/>
      <c r="BC174" s="8"/>
      <c r="BD174" s="11"/>
      <c r="BE174" s="154"/>
      <c r="BF174" s="154"/>
      <c r="BG174" s="154"/>
      <c r="BH174" s="154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</row>
    <row r="175" spans="1:88" ht="19.5" customHeight="1">
      <c r="A175" s="16"/>
      <c r="B175" s="11"/>
      <c r="C175" s="8"/>
      <c r="D175" s="8"/>
      <c r="E175" s="11"/>
      <c r="F175" s="176"/>
      <c r="G175" s="176"/>
      <c r="H175" s="176"/>
      <c r="I175" s="176"/>
      <c r="J175" s="176"/>
      <c r="K175" s="176"/>
      <c r="L175" s="166"/>
      <c r="M175" s="11"/>
      <c r="N175" s="16"/>
      <c r="O175" s="11"/>
      <c r="P175" s="8"/>
      <c r="Q175" s="8"/>
      <c r="R175" s="11"/>
      <c r="S175" s="154"/>
      <c r="T175" s="154"/>
      <c r="U175" s="154"/>
      <c r="V175" s="154"/>
      <c r="W175" s="154"/>
      <c r="X175" s="187"/>
      <c r="Y175" s="187"/>
      <c r="Z175" s="167"/>
      <c r="AA175" s="8"/>
      <c r="AB175" s="176"/>
      <c r="AC175" s="176"/>
      <c r="AD175" s="176"/>
      <c r="AE175" s="176"/>
      <c r="AF175" s="11"/>
      <c r="AG175" s="16"/>
      <c r="AH175" s="11"/>
      <c r="AI175" s="8"/>
      <c r="AJ175" s="8"/>
      <c r="AK175" s="11"/>
      <c r="AL175" s="176"/>
      <c r="AM175" s="176"/>
      <c r="AN175" s="176"/>
      <c r="AO175" s="176"/>
      <c r="AP175" s="16"/>
      <c r="AQ175" s="11"/>
      <c r="AR175" s="8"/>
      <c r="AS175" s="8"/>
      <c r="AT175" s="11"/>
      <c r="AU175" s="176"/>
      <c r="AV175" s="176"/>
      <c r="AW175" s="176"/>
      <c r="AX175" s="176"/>
      <c r="AY175" s="11"/>
      <c r="AZ175" s="16"/>
      <c r="BA175" s="11"/>
      <c r="BB175" s="8"/>
      <c r="BC175" s="8"/>
      <c r="BD175" s="11"/>
      <c r="BE175" s="176"/>
      <c r="BF175" s="176"/>
      <c r="BG175" s="176"/>
      <c r="BH175" s="176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</row>
    <row r="176" spans="1:88" ht="19.5" customHeight="1">
      <c r="A176" s="16"/>
      <c r="B176" s="11"/>
      <c r="C176" s="8"/>
      <c r="D176" s="8"/>
      <c r="E176" s="11"/>
      <c r="F176" s="176"/>
      <c r="G176" s="176"/>
      <c r="H176" s="176"/>
      <c r="I176" s="176"/>
      <c r="J176" s="176"/>
      <c r="K176" s="176"/>
      <c r="L176" s="166"/>
      <c r="M176" s="11"/>
      <c r="N176" s="8"/>
      <c r="O176" s="11"/>
      <c r="P176" s="8"/>
      <c r="Q176" s="8"/>
      <c r="R176" s="172"/>
      <c r="S176" s="173"/>
      <c r="T176" s="173"/>
      <c r="U176" s="173"/>
      <c r="V176" s="173"/>
      <c r="W176" s="173"/>
      <c r="X176" s="174"/>
      <c r="Y176" s="174"/>
      <c r="Z176" s="152"/>
      <c r="AA176" s="8"/>
      <c r="AB176" s="176"/>
      <c r="AC176" s="176"/>
      <c r="AD176" s="176"/>
      <c r="AE176" s="176"/>
      <c r="AF176" s="11"/>
      <c r="AG176" s="16"/>
      <c r="AH176" s="11"/>
      <c r="AI176" s="8"/>
      <c r="AJ176" s="8"/>
      <c r="AK176" s="11"/>
      <c r="AL176" s="176"/>
      <c r="AM176" s="176"/>
      <c r="AN176" s="176"/>
      <c r="AO176" s="176"/>
      <c r="AP176" s="16"/>
      <c r="AQ176" s="11"/>
      <c r="AR176" s="8"/>
      <c r="AS176" s="8"/>
      <c r="AT176" s="11"/>
      <c r="AU176" s="176"/>
      <c r="AV176" s="176"/>
      <c r="AW176" s="176"/>
      <c r="AX176" s="176"/>
      <c r="AY176" s="11"/>
      <c r="AZ176" s="16"/>
      <c r="BA176" s="11"/>
      <c r="BB176" s="8"/>
      <c r="BC176" s="8"/>
      <c r="BD176" s="11"/>
      <c r="BE176" s="176"/>
      <c r="BF176" s="176"/>
      <c r="BG176" s="176"/>
      <c r="BH176" s="176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</row>
    <row r="177" spans="1:88" ht="19.5" customHeight="1">
      <c r="A177" s="16"/>
      <c r="B177" s="11"/>
      <c r="C177" s="8"/>
      <c r="D177" s="8"/>
      <c r="E177" s="11"/>
      <c r="F177" s="154"/>
      <c r="G177" s="154"/>
      <c r="H177" s="154"/>
      <c r="I177" s="154"/>
      <c r="J177" s="154"/>
      <c r="K177" s="154"/>
      <c r="L177" s="188"/>
      <c r="M177" s="11"/>
      <c r="N177" s="16"/>
      <c r="O177" s="11"/>
      <c r="P177" s="8"/>
      <c r="Q177" s="8"/>
      <c r="R177" s="172"/>
      <c r="S177" s="173"/>
      <c r="T177" s="173"/>
      <c r="U177" s="173"/>
      <c r="V177" s="173"/>
      <c r="W177" s="173"/>
      <c r="X177" s="174"/>
      <c r="Y177" s="174"/>
      <c r="Z177" s="152"/>
      <c r="AA177" s="8"/>
      <c r="AB177" s="154"/>
      <c r="AC177" s="154"/>
      <c r="AD177" s="154"/>
      <c r="AE177" s="154"/>
      <c r="AF177" s="11"/>
      <c r="AG177" s="16"/>
      <c r="AH177" s="11"/>
      <c r="AI177" s="8"/>
      <c r="AJ177" s="8"/>
      <c r="AK177" s="11"/>
      <c r="AL177" s="154"/>
      <c r="AM177" s="154"/>
      <c r="AN177" s="154"/>
      <c r="AO177" s="154"/>
      <c r="AP177" s="16"/>
      <c r="AQ177" s="11"/>
      <c r="AR177" s="8"/>
      <c r="AS177" s="8"/>
      <c r="AT177" s="11"/>
      <c r="AU177" s="154"/>
      <c r="AV177" s="154"/>
      <c r="AW177" s="154"/>
      <c r="AX177" s="154"/>
      <c r="AY177" s="11"/>
      <c r="AZ177" s="16"/>
      <c r="BA177" s="11"/>
      <c r="BB177" s="8"/>
      <c r="BC177" s="8"/>
      <c r="BD177" s="11"/>
      <c r="BE177" s="154"/>
      <c r="BF177" s="154"/>
      <c r="BG177" s="154"/>
      <c r="BH177" s="154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</row>
    <row r="178" spans="1:88" ht="19.5" customHeight="1">
      <c r="A178" s="23"/>
      <c r="B178" s="11"/>
      <c r="C178" s="8"/>
      <c r="D178" s="8"/>
      <c r="E178" s="11"/>
      <c r="F178" s="173"/>
      <c r="G178" s="173"/>
      <c r="H178" s="173"/>
      <c r="I178" s="173"/>
      <c r="J178" s="173"/>
      <c r="K178" s="173"/>
      <c r="L178" s="168"/>
      <c r="M178" s="11"/>
      <c r="N178" s="16"/>
      <c r="O178" s="11"/>
      <c r="P178" s="8"/>
      <c r="Q178" s="8"/>
      <c r="R178" s="11"/>
      <c r="S178" s="154"/>
      <c r="T178" s="154"/>
      <c r="U178" s="154"/>
      <c r="V178" s="154"/>
      <c r="W178" s="154"/>
      <c r="X178" s="187"/>
      <c r="Y178" s="187"/>
      <c r="Z178" s="167"/>
      <c r="AA178" s="8"/>
      <c r="AB178" s="173"/>
      <c r="AC178" s="173"/>
      <c r="AD178" s="173"/>
      <c r="AE178" s="173"/>
      <c r="AF178" s="11"/>
      <c r="AG178" s="23"/>
      <c r="AH178" s="11"/>
      <c r="AI178" s="8"/>
      <c r="AJ178" s="8"/>
      <c r="AK178" s="11"/>
      <c r="AL178" s="173"/>
      <c r="AM178" s="173"/>
      <c r="AN178" s="173"/>
      <c r="AO178" s="173"/>
      <c r="AP178" s="23"/>
      <c r="AQ178" s="11"/>
      <c r="AR178" s="8"/>
      <c r="AS178" s="8"/>
      <c r="AT178" s="11"/>
      <c r="AU178" s="173"/>
      <c r="AV178" s="173"/>
      <c r="AW178" s="173"/>
      <c r="AX178" s="173"/>
      <c r="AY178" s="11"/>
      <c r="AZ178" s="23"/>
      <c r="BA178" s="11"/>
      <c r="BB178" s="8"/>
      <c r="BC178" s="8"/>
      <c r="BD178" s="11"/>
      <c r="BE178" s="173"/>
      <c r="BF178" s="173"/>
      <c r="BG178" s="173"/>
      <c r="BH178" s="173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</row>
    <row r="179" spans="1:88" ht="19.5" customHeight="1">
      <c r="A179" s="11"/>
      <c r="B179" s="11"/>
      <c r="C179" s="11"/>
      <c r="D179" s="11"/>
      <c r="E179" s="172"/>
      <c r="F179" s="173"/>
      <c r="G179" s="173"/>
      <c r="H179" s="173"/>
      <c r="I179" s="173"/>
      <c r="J179" s="173"/>
      <c r="K179" s="173"/>
      <c r="L179" s="168"/>
      <c r="M179" s="11"/>
      <c r="N179" s="23"/>
      <c r="O179" s="11"/>
      <c r="P179" s="8"/>
      <c r="Q179" s="8"/>
      <c r="R179" s="172"/>
      <c r="S179" s="154"/>
      <c r="T179" s="154"/>
      <c r="U179" s="154"/>
      <c r="V179" s="154"/>
      <c r="W179" s="154"/>
      <c r="X179" s="187"/>
      <c r="Y179" s="187"/>
      <c r="Z179" s="167"/>
      <c r="AA179" s="11"/>
      <c r="AB179" s="173"/>
      <c r="AC179" s="173"/>
      <c r="AD179" s="173"/>
      <c r="AE179" s="173"/>
      <c r="AF179" s="11"/>
      <c r="AG179" s="11"/>
      <c r="AH179" s="11"/>
      <c r="AI179" s="11"/>
      <c r="AJ179" s="11"/>
      <c r="AK179" s="172"/>
      <c r="AL179" s="173"/>
      <c r="AM179" s="173"/>
      <c r="AN179" s="173"/>
      <c r="AO179" s="173"/>
      <c r="AP179" s="11"/>
      <c r="AQ179" s="11"/>
      <c r="AR179" s="11"/>
      <c r="AS179" s="11"/>
      <c r="AT179" s="172"/>
      <c r="AU179" s="173"/>
      <c r="AV179" s="173"/>
      <c r="AW179" s="173"/>
      <c r="AX179" s="173"/>
      <c r="AY179" s="11"/>
      <c r="AZ179" s="11"/>
      <c r="BA179" s="11"/>
      <c r="BB179" s="11"/>
      <c r="BC179" s="11"/>
      <c r="BD179" s="172"/>
      <c r="BE179" s="173"/>
      <c r="BF179" s="173"/>
      <c r="BG179" s="173"/>
      <c r="BH179" s="173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</row>
    <row r="180" spans="1:88" ht="19.5" customHeight="1">
      <c r="A180" s="16"/>
      <c r="B180" s="11"/>
      <c r="C180" s="8"/>
      <c r="D180" s="8"/>
      <c r="E180" s="11"/>
      <c r="F180" s="154"/>
      <c r="G180" s="154"/>
      <c r="H180" s="154"/>
      <c r="I180" s="154"/>
      <c r="J180" s="154"/>
      <c r="K180" s="154"/>
      <c r="L180" s="188"/>
      <c r="M180" s="11"/>
      <c r="N180" s="16"/>
      <c r="O180" s="11"/>
      <c r="P180" s="8"/>
      <c r="Q180" s="8"/>
      <c r="R180" s="11"/>
      <c r="S180" s="173"/>
      <c r="T180" s="173"/>
      <c r="U180" s="173"/>
      <c r="V180" s="173"/>
      <c r="W180" s="173"/>
      <c r="X180" s="174"/>
      <c r="Y180" s="174"/>
      <c r="Z180" s="152"/>
      <c r="AA180" s="8"/>
      <c r="AB180" s="154"/>
      <c r="AC180" s="154"/>
      <c r="AD180" s="154"/>
      <c r="AE180" s="154"/>
      <c r="AF180" s="11"/>
      <c r="AG180" s="16"/>
      <c r="AH180" s="11"/>
      <c r="AI180" s="8"/>
      <c r="AJ180" s="8"/>
      <c r="AK180" s="11"/>
      <c r="AL180" s="154"/>
      <c r="AM180" s="154"/>
      <c r="AN180" s="154"/>
      <c r="AO180" s="154"/>
      <c r="AP180" s="16"/>
      <c r="AQ180" s="11"/>
      <c r="AR180" s="8"/>
      <c r="AS180" s="8"/>
      <c r="AT180" s="11"/>
      <c r="AU180" s="154"/>
      <c r="AV180" s="154"/>
      <c r="AW180" s="154"/>
      <c r="AX180" s="154"/>
      <c r="AY180" s="11"/>
      <c r="AZ180" s="16"/>
      <c r="BA180" s="11"/>
      <c r="BB180" s="8"/>
      <c r="BC180" s="8"/>
      <c r="BD180" s="11"/>
      <c r="BE180" s="154"/>
      <c r="BF180" s="154"/>
      <c r="BG180" s="154"/>
      <c r="BH180" s="154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</row>
    <row r="181" spans="1:88" ht="19.5" customHeight="1">
      <c r="A181" s="8"/>
      <c r="B181" s="11"/>
      <c r="C181" s="8"/>
      <c r="D181" s="8"/>
      <c r="E181" s="11"/>
      <c r="F181" s="173"/>
      <c r="G181" s="173"/>
      <c r="H181" s="173"/>
      <c r="I181" s="173"/>
      <c r="J181" s="173"/>
      <c r="K181" s="173"/>
      <c r="L181" s="168"/>
      <c r="M181" s="11"/>
      <c r="N181" s="16"/>
      <c r="O181" s="11"/>
      <c r="P181" s="8"/>
      <c r="Q181" s="8"/>
      <c r="R181" s="172"/>
      <c r="S181" s="154"/>
      <c r="T181" s="154"/>
      <c r="U181" s="154"/>
      <c r="V181" s="154"/>
      <c r="W181" s="154"/>
      <c r="X181" s="187"/>
      <c r="Y181" s="187"/>
      <c r="Z181" s="167"/>
      <c r="AA181" s="8"/>
      <c r="AB181" s="173"/>
      <c r="AC181" s="173"/>
      <c r="AD181" s="173"/>
      <c r="AE181" s="173"/>
      <c r="AF181" s="11"/>
      <c r="AG181" s="8"/>
      <c r="AH181" s="11"/>
      <c r="AI181" s="8"/>
      <c r="AJ181" s="8"/>
      <c r="AK181" s="11"/>
      <c r="AL181" s="173"/>
      <c r="AM181" s="173"/>
      <c r="AN181" s="173"/>
      <c r="AO181" s="173"/>
      <c r="AP181" s="8"/>
      <c r="AQ181" s="11"/>
      <c r="AR181" s="8"/>
      <c r="AS181" s="8"/>
      <c r="AT181" s="11"/>
      <c r="AU181" s="173"/>
      <c r="AV181" s="173"/>
      <c r="AW181" s="173"/>
      <c r="AX181" s="173"/>
      <c r="AY181" s="11"/>
      <c r="AZ181" s="8"/>
      <c r="BA181" s="11"/>
      <c r="BB181" s="8"/>
      <c r="BC181" s="8"/>
      <c r="BD181" s="11"/>
      <c r="BE181" s="173"/>
      <c r="BF181" s="173"/>
      <c r="BG181" s="173"/>
      <c r="BH181" s="173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</row>
    <row r="182" spans="1:88" ht="19.5" customHeight="1">
      <c r="A182" s="16"/>
      <c r="B182" s="11"/>
      <c r="C182" s="8"/>
      <c r="D182" s="8"/>
      <c r="E182" s="11"/>
      <c r="F182" s="154"/>
      <c r="G182" s="154"/>
      <c r="H182" s="154"/>
      <c r="I182" s="154"/>
      <c r="J182" s="154"/>
      <c r="K182" s="154"/>
      <c r="L182" s="188"/>
      <c r="M182" s="11"/>
      <c r="N182" s="16"/>
      <c r="O182" s="11"/>
      <c r="P182" s="8"/>
      <c r="Q182" s="8"/>
      <c r="R182" s="172"/>
      <c r="S182" s="154"/>
      <c r="T182" s="154"/>
      <c r="U182" s="154"/>
      <c r="V182" s="154"/>
      <c r="W182" s="154"/>
      <c r="X182" s="187"/>
      <c r="Y182" s="187"/>
      <c r="Z182" s="167"/>
      <c r="AA182" s="8"/>
      <c r="AB182" s="154"/>
      <c r="AC182" s="154"/>
      <c r="AD182" s="154"/>
      <c r="AE182" s="154"/>
      <c r="AF182" s="11"/>
      <c r="AG182" s="16"/>
      <c r="AH182" s="11"/>
      <c r="AI182" s="8"/>
      <c r="AJ182" s="8"/>
      <c r="AK182" s="11"/>
      <c r="AL182" s="154"/>
      <c r="AM182" s="154"/>
      <c r="AN182" s="154"/>
      <c r="AO182" s="154"/>
      <c r="AP182" s="16"/>
      <c r="AQ182" s="11"/>
      <c r="AR182" s="8"/>
      <c r="AS182" s="8"/>
      <c r="AT182" s="11"/>
      <c r="AU182" s="154"/>
      <c r="AV182" s="154"/>
      <c r="AW182" s="154"/>
      <c r="AX182" s="154"/>
      <c r="AY182" s="11"/>
      <c r="AZ182" s="16"/>
      <c r="BA182" s="11"/>
      <c r="BB182" s="8"/>
      <c r="BC182" s="8"/>
      <c r="BD182" s="11"/>
      <c r="BE182" s="154"/>
      <c r="BF182" s="154"/>
      <c r="BG182" s="154"/>
      <c r="BH182" s="154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</row>
    <row r="183" spans="1:88" ht="19.5" customHeight="1">
      <c r="A183" s="16"/>
      <c r="B183" s="11"/>
      <c r="C183" s="8"/>
      <c r="D183" s="8"/>
      <c r="E183" s="172"/>
      <c r="F183" s="173"/>
      <c r="G183" s="173"/>
      <c r="H183" s="173"/>
      <c r="I183" s="173"/>
      <c r="J183" s="173"/>
      <c r="K183" s="173"/>
      <c r="L183" s="168"/>
      <c r="M183" s="11"/>
      <c r="N183" s="16"/>
      <c r="O183" s="11"/>
      <c r="P183" s="8"/>
      <c r="Q183" s="8"/>
      <c r="R183" s="11"/>
      <c r="S183" s="173"/>
      <c r="T183" s="173"/>
      <c r="U183" s="173"/>
      <c r="V183" s="173"/>
      <c r="W183" s="173"/>
      <c r="X183" s="174"/>
      <c r="Y183" s="174"/>
      <c r="Z183" s="152"/>
      <c r="AA183" s="8"/>
      <c r="AB183" s="173"/>
      <c r="AC183" s="173"/>
      <c r="AD183" s="173"/>
      <c r="AE183" s="173"/>
      <c r="AF183" s="11"/>
      <c r="AG183" s="16"/>
      <c r="AH183" s="11"/>
      <c r="AI183" s="8"/>
      <c r="AJ183" s="8"/>
      <c r="AK183" s="172"/>
      <c r="AL183" s="173"/>
      <c r="AM183" s="173"/>
      <c r="AN183" s="173"/>
      <c r="AO183" s="173"/>
      <c r="AP183" s="16"/>
      <c r="AQ183" s="11"/>
      <c r="AR183" s="8"/>
      <c r="AS183" s="8"/>
      <c r="AT183" s="172"/>
      <c r="AU183" s="173"/>
      <c r="AV183" s="173"/>
      <c r="AW183" s="173"/>
      <c r="AX183" s="173"/>
      <c r="AY183" s="11"/>
      <c r="AZ183" s="16"/>
      <c r="BA183" s="11"/>
      <c r="BB183" s="8"/>
      <c r="BC183" s="8"/>
      <c r="BD183" s="172"/>
      <c r="BE183" s="173"/>
      <c r="BF183" s="173"/>
      <c r="BG183" s="173"/>
      <c r="BH183" s="173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</row>
    <row r="184" spans="1:88" ht="19.5" customHeight="1">
      <c r="A184" s="23"/>
      <c r="B184" s="11"/>
      <c r="C184" s="8"/>
      <c r="D184" s="8"/>
      <c r="E184" s="172"/>
      <c r="F184" s="173"/>
      <c r="G184" s="173"/>
      <c r="H184" s="173"/>
      <c r="I184" s="173"/>
      <c r="J184" s="173"/>
      <c r="K184" s="173"/>
      <c r="L184" s="168"/>
      <c r="M184" s="11"/>
      <c r="N184" s="16"/>
      <c r="O184" s="11"/>
      <c r="P184" s="8"/>
      <c r="Q184" s="8"/>
      <c r="R184" s="11"/>
      <c r="S184" s="154"/>
      <c r="T184" s="154"/>
      <c r="U184" s="154"/>
      <c r="V184" s="154"/>
      <c r="W184" s="154"/>
      <c r="X184" s="187"/>
      <c r="Y184" s="187"/>
      <c r="Z184" s="167"/>
      <c r="AA184" s="8"/>
      <c r="AB184" s="173"/>
      <c r="AC184" s="173"/>
      <c r="AD184" s="173"/>
      <c r="AE184" s="173"/>
      <c r="AF184" s="11"/>
      <c r="AG184" s="23"/>
      <c r="AH184" s="11"/>
      <c r="AI184" s="8"/>
      <c r="AJ184" s="8"/>
      <c r="AK184" s="172"/>
      <c r="AL184" s="173"/>
      <c r="AM184" s="173"/>
      <c r="AN184" s="173"/>
      <c r="AO184" s="173"/>
      <c r="AP184" s="23"/>
      <c r="AQ184" s="11"/>
      <c r="AR184" s="8"/>
      <c r="AS184" s="8"/>
      <c r="AT184" s="172"/>
      <c r="AU184" s="173"/>
      <c r="AV184" s="173"/>
      <c r="AW184" s="173"/>
      <c r="AX184" s="173"/>
      <c r="AY184" s="11"/>
      <c r="AZ184" s="23"/>
      <c r="BA184" s="11"/>
      <c r="BB184" s="8"/>
      <c r="BC184" s="8"/>
      <c r="BD184" s="172"/>
      <c r="BE184" s="173"/>
      <c r="BF184" s="173"/>
      <c r="BG184" s="173"/>
      <c r="BH184" s="173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</row>
    <row r="185" spans="1:88" ht="19.5" customHeight="1">
      <c r="A185" s="16"/>
      <c r="B185" s="11"/>
      <c r="C185" s="8"/>
      <c r="D185" s="8"/>
      <c r="E185" s="11"/>
      <c r="F185" s="154"/>
      <c r="G185" s="154"/>
      <c r="H185" s="154"/>
      <c r="I185" s="154"/>
      <c r="J185" s="154"/>
      <c r="K185" s="154"/>
      <c r="L185" s="188"/>
      <c r="M185" s="11"/>
      <c r="N185" s="16"/>
      <c r="O185" s="11"/>
      <c r="P185" s="8"/>
      <c r="Q185" s="8"/>
      <c r="R185" s="11"/>
      <c r="S185" s="154"/>
      <c r="T185" s="154"/>
      <c r="U185" s="154"/>
      <c r="V185" s="154"/>
      <c r="W185" s="154"/>
      <c r="X185" s="187"/>
      <c r="Y185" s="187"/>
      <c r="Z185" s="167"/>
      <c r="AA185" s="8"/>
      <c r="AB185" s="154"/>
      <c r="AC185" s="154"/>
      <c r="AD185" s="154"/>
      <c r="AE185" s="154"/>
      <c r="AF185" s="11"/>
      <c r="AG185" s="16"/>
      <c r="AH185" s="11"/>
      <c r="AI185" s="8"/>
      <c r="AJ185" s="8"/>
      <c r="AK185" s="11"/>
      <c r="AL185" s="154"/>
      <c r="AM185" s="154"/>
      <c r="AN185" s="154"/>
      <c r="AO185" s="154"/>
      <c r="AP185" s="16"/>
      <c r="AQ185" s="11"/>
      <c r="AR185" s="8"/>
      <c r="AS185" s="8"/>
      <c r="AT185" s="11"/>
      <c r="AU185" s="154"/>
      <c r="AV185" s="154"/>
      <c r="AW185" s="154"/>
      <c r="AX185" s="154"/>
      <c r="AY185" s="11"/>
      <c r="AZ185" s="16"/>
      <c r="BA185" s="11"/>
      <c r="BB185" s="8"/>
      <c r="BC185" s="8"/>
      <c r="BD185" s="11"/>
      <c r="BE185" s="154"/>
      <c r="BF185" s="154"/>
      <c r="BG185" s="154"/>
      <c r="BH185" s="154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</row>
    <row r="186" spans="1:88" ht="19.5" customHeight="1">
      <c r="A186" s="16"/>
      <c r="B186" s="11"/>
      <c r="C186" s="8"/>
      <c r="D186" s="8"/>
      <c r="E186" s="172"/>
      <c r="F186" s="154"/>
      <c r="G186" s="154"/>
      <c r="H186" s="154"/>
      <c r="I186" s="154"/>
      <c r="J186" s="154"/>
      <c r="K186" s="154"/>
      <c r="L186" s="188"/>
      <c r="M186" s="11"/>
      <c r="N186" s="16"/>
      <c r="O186" s="11"/>
      <c r="P186" s="8"/>
      <c r="Q186" s="8"/>
      <c r="R186" s="11"/>
      <c r="S186" s="173"/>
      <c r="T186" s="173"/>
      <c r="U186" s="173"/>
      <c r="V186" s="173"/>
      <c r="W186" s="173"/>
      <c r="X186" s="174"/>
      <c r="Y186" s="174"/>
      <c r="Z186" s="152"/>
      <c r="AA186" s="8"/>
      <c r="AB186" s="154"/>
      <c r="AC186" s="154"/>
      <c r="AD186" s="154"/>
      <c r="AE186" s="154"/>
      <c r="AF186" s="11"/>
      <c r="AG186" s="16"/>
      <c r="AH186" s="11"/>
      <c r="AI186" s="8"/>
      <c r="AJ186" s="8"/>
      <c r="AK186" s="172"/>
      <c r="AL186" s="154"/>
      <c r="AM186" s="154"/>
      <c r="AN186" s="154"/>
      <c r="AO186" s="154"/>
      <c r="AP186" s="16"/>
      <c r="AQ186" s="11"/>
      <c r="AR186" s="8"/>
      <c r="AS186" s="8"/>
      <c r="AT186" s="172"/>
      <c r="AU186" s="154"/>
      <c r="AV186" s="154"/>
      <c r="AW186" s="154"/>
      <c r="AX186" s="154"/>
      <c r="AY186" s="11"/>
      <c r="AZ186" s="16"/>
      <c r="BA186" s="11"/>
      <c r="BB186" s="8"/>
      <c r="BC186" s="8"/>
      <c r="BD186" s="172"/>
      <c r="BE186" s="154"/>
      <c r="BF186" s="154"/>
      <c r="BG186" s="154"/>
      <c r="BH186" s="154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</row>
    <row r="187" spans="1:88" ht="19.5" customHeight="1">
      <c r="A187" s="16"/>
      <c r="B187" s="11"/>
      <c r="C187" s="8"/>
      <c r="D187" s="8"/>
      <c r="E187" s="11"/>
      <c r="F187" s="173"/>
      <c r="G187" s="173"/>
      <c r="H187" s="173"/>
      <c r="I187" s="173"/>
      <c r="J187" s="173"/>
      <c r="K187" s="173"/>
      <c r="L187" s="168"/>
      <c r="M187" s="11"/>
      <c r="N187" s="16"/>
      <c r="O187" s="11"/>
      <c r="P187" s="8"/>
      <c r="Q187" s="8"/>
      <c r="R187" s="11"/>
      <c r="S187" s="154"/>
      <c r="T187" s="154"/>
      <c r="U187" s="154"/>
      <c r="V187" s="154"/>
      <c r="W187" s="154"/>
      <c r="X187" s="187"/>
      <c r="Y187" s="187"/>
      <c r="Z187" s="167"/>
      <c r="AA187" s="8"/>
      <c r="AB187" s="173"/>
      <c r="AC187" s="173"/>
      <c r="AD187" s="173"/>
      <c r="AE187" s="173"/>
      <c r="AF187" s="11"/>
      <c r="AG187" s="16"/>
      <c r="AH187" s="11"/>
      <c r="AI187" s="8"/>
      <c r="AJ187" s="8"/>
      <c r="AK187" s="11"/>
      <c r="AL187" s="173"/>
      <c r="AM187" s="173"/>
      <c r="AN187" s="173"/>
      <c r="AO187" s="173"/>
      <c r="AP187" s="16"/>
      <c r="AQ187" s="11"/>
      <c r="AR187" s="8"/>
      <c r="AS187" s="8"/>
      <c r="AT187" s="11"/>
      <c r="AU187" s="173"/>
      <c r="AV187" s="173"/>
      <c r="AW187" s="173"/>
      <c r="AX187" s="173"/>
      <c r="AY187" s="11"/>
      <c r="AZ187" s="16"/>
      <c r="BA187" s="11"/>
      <c r="BB187" s="8"/>
      <c r="BC187" s="8"/>
      <c r="BD187" s="11"/>
      <c r="BE187" s="173"/>
      <c r="BF187" s="173"/>
      <c r="BG187" s="173"/>
      <c r="BH187" s="173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</row>
    <row r="188" spans="1:88" ht="19.5" customHeight="1">
      <c r="A188" s="16"/>
      <c r="B188" s="11"/>
      <c r="C188" s="8"/>
      <c r="D188" s="8"/>
      <c r="E188" s="172"/>
      <c r="F188" s="154"/>
      <c r="G188" s="154"/>
      <c r="H188" s="154"/>
      <c r="I188" s="154"/>
      <c r="J188" s="154"/>
      <c r="K188" s="154"/>
      <c r="L188" s="188"/>
      <c r="M188" s="11"/>
      <c r="N188" s="23"/>
      <c r="O188" s="11"/>
      <c r="P188" s="8"/>
      <c r="Q188" s="8"/>
      <c r="R188" s="11"/>
      <c r="S188" s="154"/>
      <c r="T188" s="154"/>
      <c r="U188" s="154"/>
      <c r="V188" s="154"/>
      <c r="W188" s="154"/>
      <c r="X188" s="187"/>
      <c r="Y188" s="187"/>
      <c r="Z188" s="167"/>
      <c r="AA188" s="8"/>
      <c r="AB188" s="154"/>
      <c r="AC188" s="154"/>
      <c r="AD188" s="154"/>
      <c r="AE188" s="154"/>
      <c r="AF188" s="11"/>
      <c r="AG188" s="16"/>
      <c r="AH188" s="11"/>
      <c r="AI188" s="8"/>
      <c r="AJ188" s="8"/>
      <c r="AK188" s="172"/>
      <c r="AL188" s="154"/>
      <c r="AM188" s="154"/>
      <c r="AN188" s="154"/>
      <c r="AO188" s="154"/>
      <c r="AP188" s="16"/>
      <c r="AQ188" s="11"/>
      <c r="AR188" s="8"/>
      <c r="AS188" s="8"/>
      <c r="AT188" s="172"/>
      <c r="AU188" s="154"/>
      <c r="AV188" s="154"/>
      <c r="AW188" s="154"/>
      <c r="AX188" s="154"/>
      <c r="AY188" s="11"/>
      <c r="AZ188" s="16"/>
      <c r="BA188" s="11"/>
      <c r="BB188" s="8"/>
      <c r="BC188" s="8"/>
      <c r="BD188" s="172"/>
      <c r="BE188" s="154"/>
      <c r="BF188" s="154"/>
      <c r="BG188" s="154"/>
      <c r="BH188" s="154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</row>
    <row r="189" spans="1:88" ht="19.5" customHeight="1">
      <c r="A189" s="16"/>
      <c r="B189" s="11"/>
      <c r="C189" s="8"/>
      <c r="D189" s="8"/>
      <c r="E189" s="172"/>
      <c r="F189" s="154"/>
      <c r="G189" s="154"/>
      <c r="H189" s="154"/>
      <c r="I189" s="154"/>
      <c r="J189" s="154"/>
      <c r="K189" s="154"/>
      <c r="L189" s="188"/>
      <c r="M189" s="11"/>
      <c r="N189" s="16"/>
      <c r="O189" s="11"/>
      <c r="P189" s="8"/>
      <c r="Q189" s="8"/>
      <c r="R189" s="11"/>
      <c r="S189" s="173"/>
      <c r="T189" s="173"/>
      <c r="U189" s="173"/>
      <c r="V189" s="173"/>
      <c r="W189" s="173"/>
      <c r="X189" s="174"/>
      <c r="Y189" s="174"/>
      <c r="Z189" s="152"/>
      <c r="AA189" s="8"/>
      <c r="AB189" s="154"/>
      <c r="AC189" s="154"/>
      <c r="AD189" s="154"/>
      <c r="AE189" s="154"/>
      <c r="AF189" s="11"/>
      <c r="AG189" s="16"/>
      <c r="AH189" s="11"/>
      <c r="AI189" s="8"/>
      <c r="AJ189" s="8"/>
      <c r="AK189" s="172"/>
      <c r="AL189" s="154"/>
      <c r="AM189" s="154"/>
      <c r="AN189" s="154"/>
      <c r="AO189" s="154"/>
      <c r="AP189" s="16"/>
      <c r="AQ189" s="11"/>
      <c r="AR189" s="8"/>
      <c r="AS189" s="8"/>
      <c r="AT189" s="172"/>
      <c r="AU189" s="154"/>
      <c r="AV189" s="154"/>
      <c r="AW189" s="154"/>
      <c r="AX189" s="154"/>
      <c r="AY189" s="11"/>
      <c r="AZ189" s="16"/>
      <c r="BA189" s="11"/>
      <c r="BB189" s="8"/>
      <c r="BC189" s="8"/>
      <c r="BD189" s="172"/>
      <c r="BE189" s="154"/>
      <c r="BF189" s="154"/>
      <c r="BG189" s="154"/>
      <c r="BH189" s="154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</row>
    <row r="190" spans="1:88" ht="19.5" customHeight="1">
      <c r="A190" s="16"/>
      <c r="B190" s="11"/>
      <c r="C190" s="8"/>
      <c r="D190" s="8"/>
      <c r="E190" s="11"/>
      <c r="F190" s="173"/>
      <c r="G190" s="173"/>
      <c r="H190" s="173"/>
      <c r="I190" s="173"/>
      <c r="J190" s="173"/>
      <c r="K190" s="173"/>
      <c r="L190" s="168"/>
      <c r="M190" s="11"/>
      <c r="N190" s="16"/>
      <c r="O190" s="11"/>
      <c r="P190" s="8"/>
      <c r="Q190" s="8"/>
      <c r="R190" s="11"/>
      <c r="S190" s="154"/>
      <c r="T190" s="154"/>
      <c r="U190" s="154"/>
      <c r="V190" s="154"/>
      <c r="W190" s="154"/>
      <c r="X190" s="187"/>
      <c r="Y190" s="187"/>
      <c r="Z190" s="167"/>
      <c r="AA190" s="8"/>
      <c r="AB190" s="173"/>
      <c r="AC190" s="173"/>
      <c r="AD190" s="173"/>
      <c r="AE190" s="173"/>
      <c r="AF190" s="11"/>
      <c r="AG190" s="16"/>
      <c r="AH190" s="11"/>
      <c r="AI190" s="8"/>
      <c r="AJ190" s="8"/>
      <c r="AK190" s="11"/>
      <c r="AL190" s="173"/>
      <c r="AM190" s="173"/>
      <c r="AN190" s="173"/>
      <c r="AO190" s="173"/>
      <c r="AP190" s="16"/>
      <c r="AQ190" s="11"/>
      <c r="AR190" s="8"/>
      <c r="AS190" s="8"/>
      <c r="AT190" s="11"/>
      <c r="AU190" s="173"/>
      <c r="AV190" s="173"/>
      <c r="AW190" s="173"/>
      <c r="AX190" s="173"/>
      <c r="AY190" s="11"/>
      <c r="AZ190" s="16"/>
      <c r="BA190" s="11"/>
      <c r="BB190" s="8"/>
      <c r="BC190" s="8"/>
      <c r="BD190" s="11"/>
      <c r="BE190" s="173"/>
      <c r="BF190" s="173"/>
      <c r="BG190" s="173"/>
      <c r="BH190" s="173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</row>
    <row r="191" spans="1:88" ht="19.5" customHeight="1">
      <c r="A191" s="16"/>
      <c r="B191" s="11"/>
      <c r="C191" s="8"/>
      <c r="D191" s="8"/>
      <c r="E191" s="11"/>
      <c r="F191" s="154"/>
      <c r="G191" s="154"/>
      <c r="H191" s="154"/>
      <c r="I191" s="154"/>
      <c r="J191" s="154"/>
      <c r="K191" s="154"/>
      <c r="L191" s="188"/>
      <c r="M191" s="11"/>
      <c r="N191" s="16"/>
      <c r="O191" s="11"/>
      <c r="P191" s="8"/>
      <c r="Q191" s="8"/>
      <c r="R191" s="11"/>
      <c r="S191" s="173"/>
      <c r="T191" s="173"/>
      <c r="U191" s="173"/>
      <c r="V191" s="173"/>
      <c r="W191" s="173"/>
      <c r="X191" s="174"/>
      <c r="Y191" s="174"/>
      <c r="Z191" s="152"/>
      <c r="AA191" s="8"/>
      <c r="AB191" s="154"/>
      <c r="AC191" s="154"/>
      <c r="AD191" s="154"/>
      <c r="AE191" s="154"/>
      <c r="AF191" s="11"/>
      <c r="AG191" s="16"/>
      <c r="AH191" s="11"/>
      <c r="AI191" s="8"/>
      <c r="AJ191" s="8"/>
      <c r="AK191" s="11"/>
      <c r="AL191" s="154"/>
      <c r="AM191" s="154"/>
      <c r="AN191" s="154"/>
      <c r="AO191" s="154"/>
      <c r="AP191" s="16"/>
      <c r="AQ191" s="11"/>
      <c r="AR191" s="8"/>
      <c r="AS191" s="8"/>
      <c r="AT191" s="11"/>
      <c r="AU191" s="154"/>
      <c r="AV191" s="154"/>
      <c r="AW191" s="154"/>
      <c r="AX191" s="154"/>
      <c r="AY191" s="11"/>
      <c r="AZ191" s="16"/>
      <c r="BA191" s="11"/>
      <c r="BB191" s="8"/>
      <c r="BC191" s="8"/>
      <c r="BD191" s="11"/>
      <c r="BE191" s="154"/>
      <c r="BF191" s="154"/>
      <c r="BG191" s="154"/>
      <c r="BH191" s="154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</row>
    <row r="192" spans="1:88" ht="19.5" customHeight="1">
      <c r="A192" s="16"/>
      <c r="B192" s="11"/>
      <c r="C192" s="8"/>
      <c r="D192" s="8"/>
      <c r="E192" s="11"/>
      <c r="F192" s="154"/>
      <c r="G192" s="154"/>
      <c r="H192" s="154"/>
      <c r="I192" s="154"/>
      <c r="J192" s="154"/>
      <c r="K192" s="154"/>
      <c r="L192" s="188"/>
      <c r="M192" s="11"/>
      <c r="N192" s="16"/>
      <c r="O192" s="11"/>
      <c r="P192" s="8"/>
      <c r="Q192" s="8"/>
      <c r="R192" s="11"/>
      <c r="S192" s="154"/>
      <c r="T192" s="154"/>
      <c r="U192" s="154"/>
      <c r="V192" s="154"/>
      <c r="W192" s="154"/>
      <c r="X192" s="187"/>
      <c r="Y192" s="187"/>
      <c r="Z192" s="167"/>
      <c r="AA192" s="8"/>
      <c r="AB192" s="154"/>
      <c r="AC192" s="154"/>
      <c r="AD192" s="154"/>
      <c r="AE192" s="154"/>
      <c r="AF192" s="11"/>
      <c r="AG192" s="16"/>
      <c r="AH192" s="11"/>
      <c r="AI192" s="8"/>
      <c r="AJ192" s="8"/>
      <c r="AK192" s="11"/>
      <c r="AL192" s="154"/>
      <c r="AM192" s="154"/>
      <c r="AN192" s="154"/>
      <c r="AO192" s="154"/>
      <c r="AP192" s="16"/>
      <c r="AQ192" s="11"/>
      <c r="AR192" s="8"/>
      <c r="AS192" s="8"/>
      <c r="AT192" s="11"/>
      <c r="AU192" s="154"/>
      <c r="AV192" s="154"/>
      <c r="AW192" s="154"/>
      <c r="AX192" s="154"/>
      <c r="AY192" s="11"/>
      <c r="AZ192" s="16"/>
      <c r="BA192" s="11"/>
      <c r="BB192" s="8"/>
      <c r="BC192" s="8"/>
      <c r="BD192" s="11"/>
      <c r="BE192" s="154"/>
      <c r="BF192" s="154"/>
      <c r="BG192" s="154"/>
      <c r="BH192" s="154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</row>
    <row r="193" spans="1:88" ht="19.5" customHeight="1">
      <c r="A193" s="23"/>
      <c r="B193" s="11"/>
      <c r="C193" s="8"/>
      <c r="D193" s="8"/>
      <c r="E193" s="11"/>
      <c r="F193" s="173"/>
      <c r="G193" s="173"/>
      <c r="H193" s="173"/>
      <c r="I193" s="173"/>
      <c r="J193" s="173"/>
      <c r="K193" s="173"/>
      <c r="L193" s="168"/>
      <c r="M193" s="11"/>
      <c r="N193" s="16"/>
      <c r="O193" s="11"/>
      <c r="P193" s="8"/>
      <c r="Q193" s="8"/>
      <c r="R193" s="172"/>
      <c r="S193" s="173"/>
      <c r="T193" s="173"/>
      <c r="U193" s="173"/>
      <c r="V193" s="173"/>
      <c r="W193" s="173"/>
      <c r="X193" s="174"/>
      <c r="Y193" s="174"/>
      <c r="Z193" s="152"/>
      <c r="AA193" s="8"/>
      <c r="AB193" s="173"/>
      <c r="AC193" s="173"/>
      <c r="AD193" s="173"/>
      <c r="AE193" s="173"/>
      <c r="AF193" s="11"/>
      <c r="AG193" s="23"/>
      <c r="AH193" s="11"/>
      <c r="AI193" s="8"/>
      <c r="AJ193" s="8"/>
      <c r="AK193" s="11"/>
      <c r="AL193" s="173"/>
      <c r="AM193" s="173"/>
      <c r="AN193" s="173"/>
      <c r="AO193" s="173"/>
      <c r="AP193" s="23"/>
      <c r="AQ193" s="11"/>
      <c r="AR193" s="8"/>
      <c r="AS193" s="8"/>
      <c r="AT193" s="11"/>
      <c r="AU193" s="173"/>
      <c r="AV193" s="173"/>
      <c r="AW193" s="173"/>
      <c r="AX193" s="173"/>
      <c r="AY193" s="11"/>
      <c r="AZ193" s="23"/>
      <c r="BA193" s="11"/>
      <c r="BB193" s="8"/>
      <c r="BC193" s="8"/>
      <c r="BD193" s="11"/>
      <c r="BE193" s="173"/>
      <c r="BF193" s="173"/>
      <c r="BG193" s="173"/>
      <c r="BH193" s="173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</row>
    <row r="194" spans="1:88" ht="19.5" customHeight="1">
      <c r="A194" s="16"/>
      <c r="B194" s="11"/>
      <c r="C194" s="8"/>
      <c r="D194" s="8"/>
      <c r="E194" s="11"/>
      <c r="F194" s="154"/>
      <c r="G194" s="154"/>
      <c r="H194" s="154"/>
      <c r="I194" s="154"/>
      <c r="J194" s="154"/>
      <c r="K194" s="154"/>
      <c r="L194" s="188"/>
      <c r="M194" s="11"/>
      <c r="N194" s="16"/>
      <c r="O194" s="11"/>
      <c r="P194" s="11"/>
      <c r="Q194" s="11"/>
      <c r="R194" s="11"/>
      <c r="S194" s="170"/>
      <c r="T194" s="170"/>
      <c r="U194" s="170"/>
      <c r="V194" s="170"/>
      <c r="W194" s="170"/>
      <c r="X194" s="171"/>
      <c r="Y194" s="171"/>
      <c r="Z194" s="152"/>
      <c r="AA194" s="8"/>
      <c r="AB194" s="154"/>
      <c r="AC194" s="154"/>
      <c r="AD194" s="154"/>
      <c r="AE194" s="154"/>
      <c r="AF194" s="11"/>
      <c r="AG194" s="16"/>
      <c r="AH194" s="11"/>
      <c r="AI194" s="8"/>
      <c r="AJ194" s="8"/>
      <c r="AK194" s="11"/>
      <c r="AL194" s="154"/>
      <c r="AM194" s="154"/>
      <c r="AN194" s="154"/>
      <c r="AO194" s="154"/>
      <c r="AP194" s="16"/>
      <c r="AQ194" s="11"/>
      <c r="AR194" s="8"/>
      <c r="AS194" s="8"/>
      <c r="AT194" s="11"/>
      <c r="AU194" s="154"/>
      <c r="AV194" s="154"/>
      <c r="AW194" s="154"/>
      <c r="AX194" s="154"/>
      <c r="AY194" s="11"/>
      <c r="AZ194" s="16"/>
      <c r="BA194" s="11"/>
      <c r="BB194" s="8"/>
      <c r="BC194" s="8"/>
      <c r="BD194" s="11"/>
      <c r="BE194" s="154"/>
      <c r="BF194" s="154"/>
      <c r="BG194" s="154"/>
      <c r="BH194" s="154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</row>
    <row r="195" spans="1:88" ht="19.5" customHeight="1">
      <c r="A195" s="16"/>
      <c r="B195" s="11"/>
      <c r="C195" s="8"/>
      <c r="D195" s="8"/>
      <c r="E195" s="11"/>
      <c r="F195" s="154"/>
      <c r="G195" s="154"/>
      <c r="H195" s="154"/>
      <c r="I195" s="154"/>
      <c r="J195" s="154"/>
      <c r="K195" s="154"/>
      <c r="L195" s="188"/>
      <c r="M195" s="11"/>
      <c r="N195" s="16"/>
      <c r="O195" s="11"/>
      <c r="P195" s="11"/>
      <c r="Q195" s="11"/>
      <c r="R195" s="11"/>
      <c r="S195" s="170"/>
      <c r="T195" s="170"/>
      <c r="U195" s="170"/>
      <c r="V195" s="170"/>
      <c r="W195" s="170"/>
      <c r="X195" s="171"/>
      <c r="Y195" s="171"/>
      <c r="Z195" s="152"/>
      <c r="AA195" s="8"/>
      <c r="AB195" s="154"/>
      <c r="AC195" s="154"/>
      <c r="AD195" s="154"/>
      <c r="AE195" s="154"/>
      <c r="AF195" s="11"/>
      <c r="AG195" s="16"/>
      <c r="AH195" s="11"/>
      <c r="AI195" s="8"/>
      <c r="AJ195" s="8"/>
      <c r="AK195" s="11"/>
      <c r="AL195" s="154"/>
      <c r="AM195" s="154"/>
      <c r="AN195" s="154"/>
      <c r="AO195" s="154"/>
      <c r="AP195" s="16"/>
      <c r="AQ195" s="11"/>
      <c r="AR195" s="8"/>
      <c r="AS195" s="8"/>
      <c r="AT195" s="11"/>
      <c r="AU195" s="154"/>
      <c r="AV195" s="154"/>
      <c r="AW195" s="154"/>
      <c r="AX195" s="154"/>
      <c r="AY195" s="11"/>
      <c r="AZ195" s="16"/>
      <c r="BA195" s="11"/>
      <c r="BB195" s="8"/>
      <c r="BC195" s="8"/>
      <c r="BD195" s="11"/>
      <c r="BE195" s="154"/>
      <c r="BF195" s="154"/>
      <c r="BG195" s="154"/>
      <c r="BH195" s="154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</row>
    <row r="196" spans="1:88" ht="19.5" customHeight="1">
      <c r="A196" s="16"/>
      <c r="B196" s="11"/>
      <c r="C196" s="8"/>
      <c r="D196" s="8"/>
      <c r="E196" s="11"/>
      <c r="F196" s="173"/>
      <c r="G196" s="173"/>
      <c r="H196" s="173"/>
      <c r="I196" s="173"/>
      <c r="J196" s="173"/>
      <c r="K196" s="173"/>
      <c r="L196" s="168"/>
      <c r="M196" s="11"/>
      <c r="N196" s="11"/>
      <c r="O196" s="8"/>
      <c r="P196" s="8"/>
      <c r="Q196" s="8"/>
      <c r="R196" s="11"/>
      <c r="S196" s="170"/>
      <c r="T196" s="170"/>
      <c r="U196" s="170"/>
      <c r="V196" s="170"/>
      <c r="W196" s="170"/>
      <c r="X196" s="171"/>
      <c r="Y196" s="171"/>
      <c r="Z196" s="152"/>
      <c r="AA196" s="8"/>
      <c r="AB196" s="173"/>
      <c r="AC196" s="173"/>
      <c r="AD196" s="173"/>
      <c r="AE196" s="173"/>
      <c r="AF196" s="11"/>
      <c r="AG196" s="16"/>
      <c r="AH196" s="11"/>
      <c r="AI196" s="8"/>
      <c r="AJ196" s="8"/>
      <c r="AK196" s="11"/>
      <c r="AL196" s="173"/>
      <c r="AM196" s="173"/>
      <c r="AN196" s="173"/>
      <c r="AO196" s="173"/>
      <c r="AP196" s="16"/>
      <c r="AQ196" s="11"/>
      <c r="AR196" s="8"/>
      <c r="AS196" s="8"/>
      <c r="AT196" s="11"/>
      <c r="AU196" s="173"/>
      <c r="AV196" s="173"/>
      <c r="AW196" s="173"/>
      <c r="AX196" s="173"/>
      <c r="AY196" s="11"/>
      <c r="AZ196" s="16"/>
      <c r="BA196" s="11"/>
      <c r="BB196" s="8"/>
      <c r="BC196" s="8"/>
      <c r="BD196" s="11"/>
      <c r="BE196" s="173"/>
      <c r="BF196" s="173"/>
      <c r="BG196" s="173"/>
      <c r="BH196" s="173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</row>
    <row r="197" spans="1:88" ht="19.5" customHeight="1">
      <c r="A197" s="16"/>
      <c r="B197" s="11"/>
      <c r="C197" s="8"/>
      <c r="D197" s="8"/>
      <c r="E197" s="11"/>
      <c r="F197" s="154"/>
      <c r="G197" s="154"/>
      <c r="H197" s="154"/>
      <c r="I197" s="154"/>
      <c r="J197" s="154"/>
      <c r="K197" s="154"/>
      <c r="L197" s="188"/>
      <c r="M197" s="11"/>
      <c r="N197" s="11"/>
      <c r="O197" s="11"/>
      <c r="P197" s="11"/>
      <c r="Q197" s="11"/>
      <c r="R197" s="11"/>
      <c r="S197" s="170"/>
      <c r="T197" s="170"/>
      <c r="U197" s="170"/>
      <c r="V197" s="170"/>
      <c r="W197" s="170"/>
      <c r="X197" s="171"/>
      <c r="Y197" s="171"/>
      <c r="Z197" s="152"/>
      <c r="AA197" s="8"/>
      <c r="AB197" s="154"/>
      <c r="AC197" s="154"/>
      <c r="AD197" s="154"/>
      <c r="AE197" s="154"/>
      <c r="AF197" s="11"/>
      <c r="AG197" s="16"/>
      <c r="AH197" s="11"/>
      <c r="AI197" s="8"/>
      <c r="AJ197" s="8"/>
      <c r="AK197" s="11"/>
      <c r="AL197" s="154"/>
      <c r="AM197" s="154"/>
      <c r="AN197" s="154"/>
      <c r="AO197" s="154"/>
      <c r="AP197" s="16"/>
      <c r="AQ197" s="11"/>
      <c r="AR197" s="8"/>
      <c r="AS197" s="8"/>
      <c r="AT197" s="11"/>
      <c r="AU197" s="154"/>
      <c r="AV197" s="154"/>
      <c r="AW197" s="154"/>
      <c r="AX197" s="154"/>
      <c r="AY197" s="11"/>
      <c r="AZ197" s="16"/>
      <c r="BA197" s="11"/>
      <c r="BB197" s="8"/>
      <c r="BC197" s="8"/>
      <c r="BD197" s="11"/>
      <c r="BE197" s="154"/>
      <c r="BF197" s="154"/>
      <c r="BG197" s="154"/>
      <c r="BH197" s="154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</row>
    <row r="198" spans="1:88" ht="19.5" customHeight="1">
      <c r="A198" s="16"/>
      <c r="B198" s="11"/>
      <c r="C198" s="8"/>
      <c r="D198" s="8"/>
      <c r="E198" s="11"/>
      <c r="F198" s="173"/>
      <c r="G198" s="173"/>
      <c r="H198" s="173"/>
      <c r="I198" s="173"/>
      <c r="J198" s="173"/>
      <c r="K198" s="173"/>
      <c r="L198" s="168"/>
      <c r="M198" s="11"/>
      <c r="N198" s="8"/>
      <c r="O198" s="10"/>
      <c r="P198" s="10"/>
      <c r="Q198" s="10"/>
      <c r="R198" s="11"/>
      <c r="S198" s="173"/>
      <c r="T198" s="173"/>
      <c r="U198" s="173"/>
      <c r="V198" s="173"/>
      <c r="W198" s="173"/>
      <c r="X198" s="174"/>
      <c r="Y198" s="174"/>
      <c r="Z198" s="152"/>
      <c r="AA198" s="8"/>
      <c r="AB198" s="173"/>
      <c r="AC198" s="173"/>
      <c r="AD198" s="173"/>
      <c r="AE198" s="173"/>
      <c r="AF198" s="11"/>
      <c r="AG198" s="16"/>
      <c r="AH198" s="11"/>
      <c r="AI198" s="8"/>
      <c r="AJ198" s="8"/>
      <c r="AK198" s="11"/>
      <c r="AL198" s="173"/>
      <c r="AM198" s="173"/>
      <c r="AN198" s="173"/>
      <c r="AO198" s="173"/>
      <c r="AP198" s="16"/>
      <c r="AQ198" s="11"/>
      <c r="AR198" s="8"/>
      <c r="AS198" s="8"/>
      <c r="AT198" s="11"/>
      <c r="AU198" s="173"/>
      <c r="AV198" s="173"/>
      <c r="AW198" s="173"/>
      <c r="AX198" s="173"/>
      <c r="AY198" s="11"/>
      <c r="AZ198" s="16"/>
      <c r="BA198" s="11"/>
      <c r="BB198" s="8"/>
      <c r="BC198" s="8"/>
      <c r="BD198" s="11"/>
      <c r="BE198" s="173"/>
      <c r="BF198" s="173"/>
      <c r="BG198" s="173"/>
      <c r="BH198" s="173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</row>
    <row r="199" spans="1:88" ht="19.5" customHeight="1">
      <c r="A199" s="16"/>
      <c r="B199" s="11"/>
      <c r="C199" s="8"/>
      <c r="D199" s="8"/>
      <c r="E199" s="11"/>
      <c r="F199" s="154"/>
      <c r="G199" s="154"/>
      <c r="H199" s="154"/>
      <c r="I199" s="154"/>
      <c r="J199" s="154"/>
      <c r="K199" s="154"/>
      <c r="L199" s="188"/>
      <c r="M199" s="11"/>
      <c r="N199" s="11"/>
      <c r="O199" s="11"/>
      <c r="P199" s="11"/>
      <c r="Q199" s="11"/>
      <c r="R199" s="177"/>
      <c r="S199" s="11"/>
      <c r="T199" s="11"/>
      <c r="U199" s="11"/>
      <c r="V199" s="11"/>
      <c r="W199" s="11"/>
      <c r="X199" s="157"/>
      <c r="Y199" s="157"/>
      <c r="Z199" s="152"/>
      <c r="AA199" s="8"/>
      <c r="AB199" s="154"/>
      <c r="AC199" s="154"/>
      <c r="AD199" s="154"/>
      <c r="AE199" s="154"/>
      <c r="AF199" s="11"/>
      <c r="AG199" s="16"/>
      <c r="AH199" s="11"/>
      <c r="AI199" s="8"/>
      <c r="AJ199" s="8"/>
      <c r="AK199" s="11"/>
      <c r="AL199" s="154"/>
      <c r="AM199" s="154"/>
      <c r="AN199" s="154"/>
      <c r="AO199" s="154"/>
      <c r="AP199" s="16"/>
      <c r="AQ199" s="11"/>
      <c r="AR199" s="8"/>
      <c r="AS199" s="8"/>
      <c r="AT199" s="11"/>
      <c r="AU199" s="154"/>
      <c r="AV199" s="154"/>
      <c r="AW199" s="154"/>
      <c r="AX199" s="154"/>
      <c r="AY199" s="11"/>
      <c r="AZ199" s="16"/>
      <c r="BA199" s="11"/>
      <c r="BB199" s="8"/>
      <c r="BC199" s="8"/>
      <c r="BD199" s="11"/>
      <c r="BE199" s="154"/>
      <c r="BF199" s="154"/>
      <c r="BG199" s="154"/>
      <c r="BH199" s="154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</row>
    <row r="200" spans="1:88" ht="19.5" customHeight="1">
      <c r="A200" s="16"/>
      <c r="B200" s="11"/>
      <c r="C200" s="8"/>
      <c r="D200" s="8"/>
      <c r="E200" s="172"/>
      <c r="F200" s="173"/>
      <c r="G200" s="173"/>
      <c r="H200" s="173"/>
      <c r="I200" s="173"/>
      <c r="J200" s="173"/>
      <c r="K200" s="173"/>
      <c r="L200" s="168"/>
      <c r="M200" s="11"/>
      <c r="N200" s="8"/>
      <c r="O200" s="11"/>
      <c r="P200" s="11"/>
      <c r="Q200" s="11"/>
      <c r="R200" s="11"/>
      <c r="S200" s="11"/>
      <c r="T200" s="11"/>
      <c r="U200" s="11"/>
      <c r="V200" s="11"/>
      <c r="W200" s="11"/>
      <c r="X200" s="157"/>
      <c r="Y200" s="157"/>
      <c r="Z200" s="152"/>
      <c r="AA200" s="8"/>
      <c r="AB200" s="173"/>
      <c r="AC200" s="173"/>
      <c r="AD200" s="173"/>
      <c r="AE200" s="173"/>
      <c r="AF200" s="11"/>
      <c r="AG200" s="16"/>
      <c r="AH200" s="11"/>
      <c r="AI200" s="8"/>
      <c r="AJ200" s="8"/>
      <c r="AK200" s="172"/>
      <c r="AL200" s="173"/>
      <c r="AM200" s="173"/>
      <c r="AN200" s="173"/>
      <c r="AO200" s="173"/>
      <c r="AP200" s="16"/>
      <c r="AQ200" s="11"/>
      <c r="AR200" s="8"/>
      <c r="AS200" s="8"/>
      <c r="AT200" s="172"/>
      <c r="AU200" s="173"/>
      <c r="AV200" s="173"/>
      <c r="AW200" s="173"/>
      <c r="AX200" s="173"/>
      <c r="AY200" s="11"/>
      <c r="AZ200" s="16"/>
      <c r="BA200" s="11"/>
      <c r="BB200" s="8"/>
      <c r="BC200" s="8"/>
      <c r="BD200" s="172"/>
      <c r="BE200" s="173"/>
      <c r="BF200" s="173"/>
      <c r="BG200" s="173"/>
      <c r="BH200" s="173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</row>
    <row r="201" spans="1:88" ht="19.5" customHeight="1">
      <c r="A201" s="11"/>
      <c r="B201" s="11"/>
      <c r="C201" s="11"/>
      <c r="D201" s="11"/>
      <c r="E201" s="11"/>
      <c r="F201" s="170"/>
      <c r="G201" s="170"/>
      <c r="H201" s="170"/>
      <c r="I201" s="170"/>
      <c r="J201" s="170"/>
      <c r="K201" s="170"/>
      <c r="L201" s="168"/>
      <c r="M201" s="11"/>
      <c r="N201" s="11"/>
      <c r="O201" s="8"/>
      <c r="P201" s="8"/>
      <c r="Q201" s="8"/>
      <c r="R201" s="11"/>
      <c r="S201" s="178"/>
      <c r="T201" s="178"/>
      <c r="U201" s="178"/>
      <c r="V201" s="178"/>
      <c r="W201" s="178"/>
      <c r="X201" s="179"/>
      <c r="Y201" s="179"/>
      <c r="Z201" s="152"/>
      <c r="AA201" s="11"/>
      <c r="AB201" s="170"/>
      <c r="AC201" s="170"/>
      <c r="AD201" s="170"/>
      <c r="AE201" s="170"/>
      <c r="AF201" s="11"/>
      <c r="AG201" s="11"/>
      <c r="AH201" s="11"/>
      <c r="AI201" s="11"/>
      <c r="AJ201" s="11"/>
      <c r="AK201" s="11"/>
      <c r="AL201" s="170"/>
      <c r="AM201" s="170"/>
      <c r="AN201" s="170"/>
      <c r="AO201" s="170"/>
      <c r="AP201" s="11"/>
      <c r="AQ201" s="11"/>
      <c r="AR201" s="11"/>
      <c r="AS201" s="11"/>
      <c r="AT201" s="11"/>
      <c r="AU201" s="170"/>
      <c r="AV201" s="170"/>
      <c r="AW201" s="170"/>
      <c r="AX201" s="170"/>
      <c r="AY201" s="11"/>
      <c r="AZ201" s="11"/>
      <c r="BA201" s="11"/>
      <c r="BB201" s="11"/>
      <c r="BC201" s="11"/>
      <c r="BD201" s="11"/>
      <c r="BE201" s="170"/>
      <c r="BF201" s="170"/>
      <c r="BG201" s="170"/>
      <c r="BH201" s="170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</row>
    <row r="202" spans="1:88" ht="19.5" customHeight="1">
      <c r="A202" s="11"/>
      <c r="B202" s="11"/>
      <c r="C202" s="11"/>
      <c r="D202" s="11"/>
      <c r="E202" s="11"/>
      <c r="F202" s="170"/>
      <c r="G202" s="170"/>
      <c r="H202" s="170"/>
      <c r="I202" s="170"/>
      <c r="J202" s="170"/>
      <c r="K202" s="170"/>
      <c r="L202" s="168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57"/>
      <c r="Y202" s="157"/>
      <c r="Z202" s="152"/>
      <c r="AA202" s="11"/>
      <c r="AB202" s="170"/>
      <c r="AC202" s="170"/>
      <c r="AD202" s="170"/>
      <c r="AE202" s="170"/>
      <c r="AF202" s="11"/>
      <c r="AG202" s="11"/>
      <c r="AH202" s="11"/>
      <c r="AI202" s="11"/>
      <c r="AJ202" s="11"/>
      <c r="AK202" s="11"/>
      <c r="AL202" s="170"/>
      <c r="AM202" s="170"/>
      <c r="AN202" s="170"/>
      <c r="AO202" s="170"/>
      <c r="AP202" s="11"/>
      <c r="AQ202" s="11"/>
      <c r="AR202" s="11"/>
      <c r="AS202" s="11"/>
      <c r="AT202" s="11"/>
      <c r="AU202" s="170"/>
      <c r="AV202" s="170"/>
      <c r="AW202" s="170"/>
      <c r="AX202" s="170"/>
      <c r="AY202" s="11"/>
      <c r="AZ202" s="11"/>
      <c r="BA202" s="11"/>
      <c r="BB202" s="11"/>
      <c r="BC202" s="11"/>
      <c r="BD202" s="11"/>
      <c r="BE202" s="170"/>
      <c r="BF202" s="170"/>
      <c r="BG202" s="170"/>
      <c r="BH202" s="170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</row>
    <row r="203" spans="1:88" ht="19.5" customHeight="1">
      <c r="A203" s="8"/>
      <c r="B203" s="8"/>
      <c r="C203" s="8"/>
      <c r="D203" s="8"/>
      <c r="E203" s="11"/>
      <c r="F203" s="170"/>
      <c r="G203" s="170"/>
      <c r="H203" s="170"/>
      <c r="I203" s="170"/>
      <c r="J203" s="170"/>
      <c r="K203" s="170"/>
      <c r="L203" s="168"/>
      <c r="M203" s="8"/>
      <c r="N203" s="8"/>
      <c r="O203" s="11"/>
      <c r="P203" s="11"/>
      <c r="Q203" s="11"/>
      <c r="R203" s="11"/>
      <c r="S203" s="11"/>
      <c r="T203" s="11"/>
      <c r="U203" s="11"/>
      <c r="V203" s="11"/>
      <c r="W203" s="11"/>
      <c r="X203" s="157"/>
      <c r="Y203" s="157"/>
      <c r="Z203" s="152"/>
      <c r="AA203" s="8"/>
      <c r="AB203" s="170"/>
      <c r="AC203" s="170"/>
      <c r="AD203" s="170"/>
      <c r="AE203" s="170"/>
      <c r="AF203" s="11"/>
      <c r="AG203" s="8"/>
      <c r="AH203" s="8"/>
      <c r="AI203" s="8"/>
      <c r="AJ203" s="8"/>
      <c r="AK203" s="11"/>
      <c r="AL203" s="170"/>
      <c r="AM203" s="170"/>
      <c r="AN203" s="170"/>
      <c r="AO203" s="170"/>
      <c r="AP203" s="8"/>
      <c r="AQ203" s="8"/>
      <c r="AR203" s="8"/>
      <c r="AS203" s="8"/>
      <c r="AT203" s="11"/>
      <c r="AU203" s="170"/>
      <c r="AV203" s="170"/>
      <c r="AW203" s="170"/>
      <c r="AX203" s="170"/>
      <c r="AY203" s="11"/>
      <c r="AZ203" s="8"/>
      <c r="BA203" s="8"/>
      <c r="BB203" s="8"/>
      <c r="BC203" s="8"/>
      <c r="BD203" s="11"/>
      <c r="BE203" s="170"/>
      <c r="BF203" s="170"/>
      <c r="BG203" s="170"/>
      <c r="BH203" s="170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</row>
    <row r="204" spans="1:88" ht="19.5" customHeight="1">
      <c r="A204" s="11"/>
      <c r="B204" s="11"/>
      <c r="C204" s="11"/>
      <c r="D204" s="11"/>
      <c r="E204" s="11"/>
      <c r="F204" s="170"/>
      <c r="G204" s="170"/>
      <c r="H204" s="170"/>
      <c r="I204" s="170"/>
      <c r="J204" s="170"/>
      <c r="K204" s="170"/>
      <c r="L204" s="168"/>
      <c r="M204" s="11"/>
      <c r="N204" s="11"/>
      <c r="O204" s="164"/>
      <c r="P204" s="164"/>
      <c r="Q204" s="164"/>
      <c r="R204" s="164"/>
      <c r="S204" s="164"/>
      <c r="T204" s="164"/>
      <c r="U204" s="164"/>
      <c r="V204" s="164"/>
      <c r="W204" s="164"/>
      <c r="X204" s="180"/>
      <c r="Y204" s="157"/>
      <c r="Z204" s="152"/>
      <c r="AA204" s="11"/>
      <c r="AB204" s="170"/>
      <c r="AC204" s="170"/>
      <c r="AD204" s="170"/>
      <c r="AE204" s="170"/>
      <c r="AF204" s="11"/>
      <c r="AG204" s="11"/>
      <c r="AH204" s="11"/>
      <c r="AI204" s="11"/>
      <c r="AJ204" s="11"/>
      <c r="AK204" s="11"/>
      <c r="AL204" s="170"/>
      <c r="AM204" s="170"/>
      <c r="AN204" s="170"/>
      <c r="AO204" s="170"/>
      <c r="AP204" s="11"/>
      <c r="AQ204" s="11"/>
      <c r="AR204" s="11"/>
      <c r="AS204" s="11"/>
      <c r="AT204" s="11"/>
      <c r="AU204" s="170"/>
      <c r="AV204" s="170"/>
      <c r="AW204" s="170"/>
      <c r="AX204" s="170"/>
      <c r="AY204" s="11"/>
      <c r="AZ204" s="11"/>
      <c r="BA204" s="11"/>
      <c r="BB204" s="11"/>
      <c r="BC204" s="11"/>
      <c r="BD204" s="11"/>
      <c r="BE204" s="170"/>
      <c r="BF204" s="170"/>
      <c r="BG204" s="170"/>
      <c r="BH204" s="170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</row>
    <row r="205" spans="1:88" ht="19.5" customHeight="1">
      <c r="A205" s="8"/>
      <c r="B205" s="10"/>
      <c r="C205" s="10"/>
      <c r="D205" s="10"/>
      <c r="E205" s="11"/>
      <c r="F205" s="173"/>
      <c r="G205" s="173"/>
      <c r="H205" s="173"/>
      <c r="I205" s="173"/>
      <c r="J205" s="173"/>
      <c r="K205" s="173"/>
      <c r="L205" s="168"/>
      <c r="M205" s="10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57"/>
      <c r="Y205" s="157"/>
      <c r="Z205" s="152"/>
      <c r="AA205" s="10"/>
      <c r="AB205" s="173"/>
      <c r="AC205" s="173"/>
      <c r="AD205" s="173"/>
      <c r="AE205" s="173"/>
      <c r="AF205" s="11"/>
      <c r="AG205" s="8"/>
      <c r="AH205" s="10"/>
      <c r="AI205" s="10"/>
      <c r="AJ205" s="10"/>
      <c r="AK205" s="11"/>
      <c r="AL205" s="173"/>
      <c r="AM205" s="173"/>
      <c r="AN205" s="173"/>
      <c r="AO205" s="173"/>
      <c r="AP205" s="8"/>
      <c r="AQ205" s="10"/>
      <c r="AR205" s="10"/>
      <c r="AS205" s="10"/>
      <c r="AT205" s="11"/>
      <c r="AU205" s="173"/>
      <c r="AV205" s="173"/>
      <c r="AW205" s="173"/>
      <c r="AX205" s="173"/>
      <c r="AY205" s="11"/>
      <c r="AZ205" s="8"/>
      <c r="BA205" s="10"/>
      <c r="BB205" s="10"/>
      <c r="BC205" s="10"/>
      <c r="BD205" s="11"/>
      <c r="BE205" s="173"/>
      <c r="BF205" s="173"/>
      <c r="BG205" s="173"/>
      <c r="BH205" s="173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</row>
    <row r="206" spans="1:88" ht="19.5" customHeight="1">
      <c r="A206" s="11"/>
      <c r="B206" s="11"/>
      <c r="C206" s="11"/>
      <c r="D206" s="11"/>
      <c r="E206" s="177"/>
      <c r="F206" s="11"/>
      <c r="G206" s="11"/>
      <c r="H206" s="11"/>
      <c r="I206" s="11"/>
      <c r="J206" s="11"/>
      <c r="K206" s="11"/>
      <c r="L206" s="168"/>
      <c r="M206" s="11"/>
      <c r="N206" s="164"/>
      <c r="O206" s="11"/>
      <c r="P206" s="11"/>
      <c r="Q206" s="11"/>
      <c r="R206" s="11"/>
      <c r="S206" s="11"/>
      <c r="T206" s="11"/>
      <c r="U206" s="11"/>
      <c r="V206" s="11"/>
      <c r="W206" s="11"/>
      <c r="X206" s="157"/>
      <c r="Y206" s="157"/>
      <c r="Z206" s="152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77"/>
      <c r="AL206" s="11"/>
      <c r="AM206" s="11"/>
      <c r="AN206" s="11"/>
      <c r="AO206" s="11"/>
      <c r="AP206" s="11"/>
      <c r="AQ206" s="11"/>
      <c r="AR206" s="11"/>
      <c r="AS206" s="11"/>
      <c r="AT206" s="177"/>
      <c r="AU206" s="11"/>
      <c r="AV206" s="11"/>
      <c r="AW206" s="11"/>
      <c r="AX206" s="11"/>
      <c r="AY206" s="11"/>
      <c r="AZ206" s="11"/>
      <c r="BA206" s="11"/>
      <c r="BB206" s="11"/>
      <c r="BC206" s="11"/>
      <c r="BD206" s="177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</row>
    <row r="207" spans="1:88" ht="19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68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57"/>
      <c r="Y207" s="157"/>
      <c r="Z207" s="152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</row>
    <row r="208" spans="1:88" ht="19.5" customHeight="1">
      <c r="A208" s="8"/>
      <c r="B208" s="8"/>
      <c r="C208" s="8"/>
      <c r="D208" s="8"/>
      <c r="E208" s="11"/>
      <c r="F208" s="178"/>
      <c r="G208" s="178"/>
      <c r="H208" s="178"/>
      <c r="I208" s="178"/>
      <c r="J208" s="178"/>
      <c r="K208" s="178"/>
      <c r="L208" s="168"/>
      <c r="M208" s="8"/>
      <c r="N208" s="11"/>
      <c r="O208" s="10"/>
      <c r="P208" s="16"/>
      <c r="Q208" s="16"/>
      <c r="R208" s="16"/>
      <c r="S208" s="16"/>
      <c r="T208" s="16"/>
      <c r="U208" s="16"/>
      <c r="V208" s="16"/>
      <c r="W208" s="16"/>
      <c r="X208" s="97"/>
      <c r="Y208" s="97"/>
      <c r="Z208" s="167"/>
      <c r="AA208" s="8"/>
      <c r="AB208" s="178"/>
      <c r="AC208" s="178"/>
      <c r="AD208" s="178"/>
      <c r="AE208" s="178"/>
      <c r="AF208" s="11"/>
      <c r="AG208" s="8"/>
      <c r="AH208" s="8"/>
      <c r="AI208" s="8"/>
      <c r="AJ208" s="8"/>
      <c r="AK208" s="11"/>
      <c r="AL208" s="178"/>
      <c r="AM208" s="178"/>
      <c r="AN208" s="178"/>
      <c r="AO208" s="178"/>
      <c r="AP208" s="8"/>
      <c r="AQ208" s="8"/>
      <c r="AR208" s="8"/>
      <c r="AS208" s="8"/>
      <c r="AT208" s="11"/>
      <c r="AU208" s="178"/>
      <c r="AV208" s="178"/>
      <c r="AW208" s="178"/>
      <c r="AX208" s="178"/>
      <c r="AY208" s="11"/>
      <c r="AZ208" s="8"/>
      <c r="BA208" s="8"/>
      <c r="BB208" s="8"/>
      <c r="BC208" s="8"/>
      <c r="BD208" s="11"/>
      <c r="BE208" s="178"/>
      <c r="BF208" s="178"/>
      <c r="BG208" s="178"/>
      <c r="BH208" s="178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</row>
    <row r="209" spans="1:88" ht="19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68"/>
      <c r="M209" s="11"/>
      <c r="N209" s="11"/>
      <c r="O209" s="10"/>
      <c r="P209" s="16"/>
      <c r="Q209" s="23"/>
      <c r="R209" s="23"/>
      <c r="S209" s="23"/>
      <c r="T209" s="23"/>
      <c r="U209" s="23"/>
      <c r="V209" s="23"/>
      <c r="W209" s="23"/>
      <c r="X209" s="181"/>
      <c r="Y209" s="181"/>
      <c r="Z209" s="182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</row>
    <row r="210" spans="1:88" ht="19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68"/>
      <c r="M210" s="11"/>
      <c r="N210" s="9"/>
      <c r="O210" s="10"/>
      <c r="P210" s="23"/>
      <c r="Q210" s="26"/>
      <c r="R210" s="26"/>
      <c r="S210" s="23"/>
      <c r="T210" s="23"/>
      <c r="U210" s="23"/>
      <c r="V210" s="23"/>
      <c r="W210" s="23"/>
      <c r="X210" s="181"/>
      <c r="Y210" s="181"/>
      <c r="Z210" s="182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</row>
    <row r="211" spans="1:88" ht="19.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1"/>
      <c r="L211" s="168"/>
      <c r="M211" s="164"/>
      <c r="N211" s="23"/>
      <c r="O211" s="26"/>
      <c r="P211" s="23"/>
      <c r="Q211" s="26"/>
      <c r="R211" s="26"/>
      <c r="S211" s="26"/>
      <c r="T211" s="26"/>
      <c r="U211" s="26"/>
      <c r="V211" s="26"/>
      <c r="W211" s="26"/>
      <c r="X211" s="181"/>
      <c r="Y211" s="181"/>
      <c r="Z211" s="182"/>
      <c r="AA211" s="164"/>
      <c r="AB211" s="164"/>
      <c r="AC211" s="164"/>
      <c r="AD211" s="11"/>
      <c r="AE211" s="11"/>
      <c r="AF211" s="11"/>
      <c r="AG211" s="164"/>
      <c r="AH211" s="164"/>
      <c r="AI211" s="164"/>
      <c r="AJ211" s="164"/>
      <c r="AK211" s="164"/>
      <c r="AL211" s="164"/>
      <c r="AM211" s="164"/>
      <c r="AN211" s="11"/>
      <c r="AO211" s="11"/>
      <c r="AP211" s="164"/>
      <c r="AQ211" s="164"/>
      <c r="AR211" s="164"/>
      <c r="AS211" s="164"/>
      <c r="AT211" s="164"/>
      <c r="AU211" s="164"/>
      <c r="AV211" s="164"/>
      <c r="AW211" s="11"/>
      <c r="AX211" s="11"/>
      <c r="AY211" s="11"/>
      <c r="AZ211" s="164"/>
      <c r="BA211" s="164"/>
      <c r="BB211" s="164"/>
      <c r="BC211" s="164"/>
      <c r="BD211" s="164"/>
      <c r="BE211" s="164"/>
      <c r="BF211" s="164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</row>
    <row r="212" spans="1:88" ht="19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68"/>
      <c r="M212" s="11"/>
      <c r="N212" s="8"/>
      <c r="O212" s="10"/>
      <c r="P212" s="10"/>
      <c r="Q212" s="26"/>
      <c r="R212" s="26"/>
      <c r="S212" s="26"/>
      <c r="T212" s="26"/>
      <c r="U212" s="26"/>
      <c r="V212" s="26"/>
      <c r="W212" s="26"/>
      <c r="X212" s="181"/>
      <c r="Y212" s="181"/>
      <c r="Z212" s="182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</row>
    <row r="213" spans="1:88" ht="19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68"/>
      <c r="M213" s="11"/>
      <c r="N213" s="8"/>
      <c r="O213" s="10"/>
      <c r="P213" s="10"/>
      <c r="Q213" s="10"/>
      <c r="R213" s="10"/>
      <c r="S213" s="10"/>
      <c r="T213" s="10"/>
      <c r="U213" s="10"/>
      <c r="V213" s="10"/>
      <c r="W213" s="10"/>
      <c r="X213" s="97"/>
      <c r="Y213" s="97"/>
      <c r="Z213" s="167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</row>
    <row r="214" spans="1:88" ht="19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68"/>
      <c r="M214" s="11"/>
      <c r="N214" s="8"/>
      <c r="O214" s="8"/>
      <c r="P214" s="8"/>
      <c r="Q214" s="8"/>
      <c r="R214" s="11"/>
      <c r="S214" s="11"/>
      <c r="T214" s="11"/>
      <c r="U214" s="11"/>
      <c r="V214" s="11"/>
      <c r="W214" s="11"/>
      <c r="X214" s="157"/>
      <c r="Y214" s="157"/>
      <c r="Z214" s="152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</row>
    <row r="215" spans="1:88" ht="19.5" customHeight="1">
      <c r="A215" s="9"/>
      <c r="B215" s="10"/>
      <c r="C215" s="16"/>
      <c r="D215" s="16"/>
      <c r="E215" s="16"/>
      <c r="F215" s="16"/>
      <c r="G215" s="16"/>
      <c r="H215" s="16"/>
      <c r="I215" s="16"/>
      <c r="J215" s="16"/>
      <c r="K215" s="16"/>
      <c r="L215" s="183"/>
      <c r="M215" s="10"/>
      <c r="N215" s="10"/>
      <c r="O215" s="10"/>
      <c r="P215" s="10"/>
      <c r="Q215" s="10"/>
      <c r="R215" s="11"/>
      <c r="S215" s="11"/>
      <c r="T215" s="11"/>
      <c r="U215" s="11"/>
      <c r="V215" s="11"/>
      <c r="W215" s="11"/>
      <c r="X215" s="157"/>
      <c r="Y215" s="157"/>
      <c r="Z215" s="152"/>
      <c r="AA215" s="16"/>
      <c r="AB215" s="16"/>
      <c r="AC215" s="16"/>
      <c r="AD215" s="16"/>
      <c r="AE215" s="16"/>
      <c r="AF215" s="11"/>
      <c r="AG215" s="9"/>
      <c r="AH215" s="8"/>
      <c r="AI215" s="16"/>
      <c r="AJ215" s="16"/>
      <c r="AK215" s="16"/>
      <c r="AL215" s="16"/>
      <c r="AM215" s="16"/>
      <c r="AN215" s="16"/>
      <c r="AO215" s="16"/>
      <c r="AP215" s="9"/>
      <c r="AQ215" s="8"/>
      <c r="AR215" s="16"/>
      <c r="AS215" s="16"/>
      <c r="AT215" s="16"/>
      <c r="AU215" s="16"/>
      <c r="AV215" s="16"/>
      <c r="AW215" s="16"/>
      <c r="AX215" s="16"/>
      <c r="AY215" s="11"/>
      <c r="AZ215" s="9"/>
      <c r="BA215" s="8"/>
      <c r="BB215" s="16"/>
      <c r="BC215" s="16"/>
      <c r="BD215" s="16"/>
      <c r="BE215" s="16"/>
      <c r="BF215" s="16"/>
      <c r="BG215" s="16"/>
      <c r="BH215" s="16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</row>
    <row r="216" spans="1:88" ht="19.5" customHeight="1">
      <c r="A216" s="23"/>
      <c r="B216" s="10"/>
      <c r="C216" s="16"/>
      <c r="D216" s="23"/>
      <c r="E216" s="23"/>
      <c r="F216" s="23"/>
      <c r="G216" s="23"/>
      <c r="H216" s="23"/>
      <c r="I216" s="23"/>
      <c r="J216" s="23"/>
      <c r="K216" s="23"/>
      <c r="L216" s="184"/>
      <c r="M216" s="10"/>
      <c r="N216" s="8"/>
      <c r="O216" s="10"/>
      <c r="P216" s="10"/>
      <c r="Q216" s="10"/>
      <c r="R216" s="111"/>
      <c r="S216" s="10"/>
      <c r="T216" s="10"/>
      <c r="U216" s="10"/>
      <c r="V216" s="10"/>
      <c r="W216" s="10"/>
      <c r="X216" s="97"/>
      <c r="Y216" s="97"/>
      <c r="Z216" s="167"/>
      <c r="AA216" s="16"/>
      <c r="AB216" s="23"/>
      <c r="AC216" s="23"/>
      <c r="AD216" s="23"/>
      <c r="AE216" s="23"/>
      <c r="AF216" s="11"/>
      <c r="AG216" s="23"/>
      <c r="AH216" s="8"/>
      <c r="AI216" s="16"/>
      <c r="AJ216" s="23"/>
      <c r="AK216" s="23"/>
      <c r="AL216" s="23"/>
      <c r="AM216" s="23"/>
      <c r="AN216" s="23"/>
      <c r="AO216" s="23"/>
      <c r="AP216" s="23"/>
      <c r="AQ216" s="8"/>
      <c r="AR216" s="16"/>
      <c r="AS216" s="23"/>
      <c r="AT216" s="23"/>
      <c r="AU216" s="23"/>
      <c r="AV216" s="23"/>
      <c r="AW216" s="23"/>
      <c r="AX216" s="23"/>
      <c r="AY216" s="11"/>
      <c r="AZ216" s="23"/>
      <c r="BA216" s="8"/>
      <c r="BB216" s="16"/>
      <c r="BC216" s="23"/>
      <c r="BD216" s="23"/>
      <c r="BE216" s="23"/>
      <c r="BF216" s="23"/>
      <c r="BG216" s="23"/>
      <c r="BH216" s="23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</row>
    <row r="217" spans="1:88" ht="19.5" customHeight="1">
      <c r="A217" s="8"/>
      <c r="B217" s="10"/>
      <c r="C217" s="23"/>
      <c r="D217" s="26"/>
      <c r="E217" s="26"/>
      <c r="F217" s="23"/>
      <c r="G217" s="23"/>
      <c r="H217" s="23"/>
      <c r="I217" s="23"/>
      <c r="J217" s="26"/>
      <c r="K217" s="26"/>
      <c r="L217" s="185"/>
      <c r="M217" s="10"/>
      <c r="N217" s="10"/>
      <c r="O217" s="10"/>
      <c r="P217" s="10"/>
      <c r="Q217" s="10"/>
      <c r="R217" s="11"/>
      <c r="S217" s="11"/>
      <c r="T217" s="11"/>
      <c r="U217" s="11"/>
      <c r="V217" s="11"/>
      <c r="W217" s="11"/>
      <c r="X217" s="157"/>
      <c r="Y217" s="157"/>
      <c r="Z217" s="152"/>
      <c r="AA217" s="23"/>
      <c r="AB217" s="23"/>
      <c r="AC217" s="26"/>
      <c r="AD217" s="26"/>
      <c r="AE217" s="26"/>
      <c r="AF217" s="11"/>
      <c r="AG217" s="8"/>
      <c r="AH217" s="10"/>
      <c r="AI217" s="23"/>
      <c r="AJ217" s="26"/>
      <c r="AK217" s="26"/>
      <c r="AL217" s="23"/>
      <c r="AM217" s="26"/>
      <c r="AN217" s="26"/>
      <c r="AO217" s="26"/>
      <c r="AP217" s="8"/>
      <c r="AQ217" s="10"/>
      <c r="AR217" s="23"/>
      <c r="AS217" s="26"/>
      <c r="AT217" s="26"/>
      <c r="AU217" s="23"/>
      <c r="AV217" s="26"/>
      <c r="AW217" s="26"/>
      <c r="AX217" s="26"/>
      <c r="AY217" s="11"/>
      <c r="AZ217" s="8"/>
      <c r="BA217" s="10"/>
      <c r="BB217" s="23"/>
      <c r="BC217" s="26"/>
      <c r="BD217" s="26"/>
      <c r="BE217" s="23"/>
      <c r="BF217" s="26"/>
      <c r="BG217" s="26"/>
      <c r="BH217" s="26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</row>
    <row r="218" spans="1:88" ht="19.5" customHeight="1">
      <c r="A218" s="8"/>
      <c r="B218" s="26"/>
      <c r="C218" s="23"/>
      <c r="D218" s="26"/>
      <c r="E218" s="26"/>
      <c r="F218" s="26"/>
      <c r="G218" s="26"/>
      <c r="H218" s="26"/>
      <c r="I218" s="26"/>
      <c r="J218" s="26"/>
      <c r="K218" s="26"/>
      <c r="L218" s="185"/>
      <c r="M218" s="26"/>
      <c r="N218" s="10"/>
      <c r="O218" s="8"/>
      <c r="P218" s="8"/>
      <c r="Q218" s="8"/>
      <c r="R218" s="11"/>
      <c r="S218" s="11"/>
      <c r="T218" s="11"/>
      <c r="U218" s="11"/>
      <c r="V218" s="11"/>
      <c r="W218" s="11"/>
      <c r="X218" s="157"/>
      <c r="Y218" s="157"/>
      <c r="Z218" s="152"/>
      <c r="AA218" s="23"/>
      <c r="AB218" s="26"/>
      <c r="AC218" s="26"/>
      <c r="AD218" s="26"/>
      <c r="AE218" s="26"/>
      <c r="AF218" s="11"/>
      <c r="AG218" s="8"/>
      <c r="AH218" s="26"/>
      <c r="AI218" s="23"/>
      <c r="AJ218" s="26"/>
      <c r="AK218" s="26"/>
      <c r="AL218" s="26"/>
      <c r="AM218" s="26"/>
      <c r="AN218" s="26"/>
      <c r="AO218" s="26"/>
      <c r="AP218" s="8"/>
      <c r="AQ218" s="26"/>
      <c r="AR218" s="23"/>
      <c r="AS218" s="26"/>
      <c r="AT218" s="26"/>
      <c r="AU218" s="26"/>
      <c r="AV218" s="26"/>
      <c r="AW218" s="26"/>
      <c r="AX218" s="26"/>
      <c r="AY218" s="11"/>
      <c r="AZ218" s="8"/>
      <c r="BA218" s="26"/>
      <c r="BB218" s="23"/>
      <c r="BC218" s="26"/>
      <c r="BD218" s="26"/>
      <c r="BE218" s="26"/>
      <c r="BF218" s="26"/>
      <c r="BG218" s="26"/>
      <c r="BH218" s="26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</row>
    <row r="219" spans="1:88" ht="19.5" customHeight="1">
      <c r="A219" s="8"/>
      <c r="B219" s="10"/>
      <c r="C219" s="10"/>
      <c r="D219" s="26"/>
      <c r="E219" s="26"/>
      <c r="F219" s="26"/>
      <c r="G219" s="26"/>
      <c r="H219" s="26"/>
      <c r="I219" s="26"/>
      <c r="J219" s="26"/>
      <c r="K219" s="26"/>
      <c r="L219" s="185"/>
      <c r="M219" s="10"/>
      <c r="N219" s="10"/>
      <c r="O219" s="54"/>
      <c r="P219" s="54"/>
      <c r="Q219" s="54"/>
      <c r="R219" s="54"/>
      <c r="S219" s="54"/>
      <c r="T219" s="54"/>
      <c r="U219" s="54"/>
      <c r="V219" s="54"/>
      <c r="W219" s="54"/>
      <c r="X219" s="186"/>
      <c r="Y219" s="186"/>
      <c r="Z219" s="167"/>
      <c r="AA219" s="10"/>
      <c r="AB219" s="26"/>
      <c r="AC219" s="26"/>
      <c r="AD219" s="26"/>
      <c r="AE219" s="26"/>
      <c r="AF219" s="11"/>
      <c r="AG219" s="8"/>
      <c r="AH219" s="10"/>
      <c r="AI219" s="10"/>
      <c r="AJ219" s="26"/>
      <c r="AK219" s="26"/>
      <c r="AL219" s="26"/>
      <c r="AM219" s="26"/>
      <c r="AN219" s="26"/>
      <c r="AO219" s="26"/>
      <c r="AP219" s="8"/>
      <c r="AQ219" s="10"/>
      <c r="AR219" s="10"/>
      <c r="AS219" s="26"/>
      <c r="AT219" s="26"/>
      <c r="AU219" s="26"/>
      <c r="AV219" s="26"/>
      <c r="AW219" s="26"/>
      <c r="AX219" s="26"/>
      <c r="AY219" s="11"/>
      <c r="AZ219" s="8"/>
      <c r="BA219" s="10"/>
      <c r="BB219" s="10"/>
      <c r="BC219" s="26"/>
      <c r="BD219" s="26"/>
      <c r="BE219" s="26"/>
      <c r="BF219" s="26"/>
      <c r="BG219" s="26"/>
      <c r="BH219" s="26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</row>
    <row r="220" spans="1:88" ht="19.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75"/>
      <c r="M220" s="10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60"/>
      <c r="Y220" s="60"/>
      <c r="Z220" s="167"/>
      <c r="AA220" s="10"/>
      <c r="AB220" s="10"/>
      <c r="AC220" s="10"/>
      <c r="AD220" s="10"/>
      <c r="AE220" s="10"/>
      <c r="AF220" s="11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1"/>
      <c r="AZ220" s="10"/>
      <c r="BA220" s="10"/>
      <c r="BB220" s="10"/>
      <c r="BC220" s="10"/>
      <c r="BD220" s="10"/>
      <c r="BE220" s="10"/>
      <c r="BF220" s="10"/>
      <c r="BG220" s="10"/>
      <c r="BH220" s="10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</row>
    <row r="221" spans="1:88" ht="19.5" customHeight="1">
      <c r="A221" s="8"/>
      <c r="B221" s="8"/>
      <c r="C221" s="8"/>
      <c r="D221" s="8"/>
      <c r="E221" s="11"/>
      <c r="F221" s="11"/>
      <c r="G221" s="11"/>
      <c r="H221" s="11"/>
      <c r="I221" s="11"/>
      <c r="J221" s="11"/>
      <c r="K221" s="11"/>
      <c r="L221" s="168"/>
      <c r="M221" s="8"/>
      <c r="N221" s="54"/>
      <c r="O221" s="11"/>
      <c r="P221" s="11"/>
      <c r="Q221" s="11"/>
      <c r="R221" s="11"/>
      <c r="S221" s="11"/>
      <c r="T221" s="11"/>
      <c r="U221" s="11"/>
      <c r="V221" s="11"/>
      <c r="W221" s="11"/>
      <c r="X221" s="157"/>
      <c r="Y221" s="157"/>
      <c r="Z221" s="152"/>
      <c r="AA221" s="8"/>
      <c r="AB221" s="11"/>
      <c r="AC221" s="11"/>
      <c r="AD221" s="11"/>
      <c r="AE221" s="11"/>
      <c r="AF221" s="11"/>
      <c r="AG221" s="8"/>
      <c r="AH221" s="8"/>
      <c r="AI221" s="8"/>
      <c r="AJ221" s="8"/>
      <c r="AK221" s="11"/>
      <c r="AL221" s="11"/>
      <c r="AM221" s="11"/>
      <c r="AN221" s="11"/>
      <c r="AO221" s="11"/>
      <c r="AP221" s="8"/>
      <c r="AQ221" s="8"/>
      <c r="AR221" s="8"/>
      <c r="AS221" s="8"/>
      <c r="AT221" s="11"/>
      <c r="AU221" s="11"/>
      <c r="AV221" s="11"/>
      <c r="AW221" s="11"/>
      <c r="AX221" s="11"/>
      <c r="AY221" s="11"/>
      <c r="AZ221" s="8"/>
      <c r="BA221" s="8"/>
      <c r="BB221" s="8"/>
      <c r="BC221" s="8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</row>
    <row r="222" spans="1:88" ht="19.5" customHeight="1">
      <c r="A222" s="10"/>
      <c r="B222" s="10"/>
      <c r="C222" s="10"/>
      <c r="D222" s="10"/>
      <c r="E222" s="11"/>
      <c r="F222" s="11"/>
      <c r="G222" s="11"/>
      <c r="H222" s="11"/>
      <c r="I222" s="11"/>
      <c r="J222" s="11"/>
      <c r="K222" s="11"/>
      <c r="L222" s="168"/>
      <c r="M222" s="10"/>
      <c r="N222" s="8"/>
      <c r="O222" s="11"/>
      <c r="P222" s="97"/>
      <c r="Q222" s="8"/>
      <c r="R222" s="76"/>
      <c r="S222" s="154"/>
      <c r="T222" s="154"/>
      <c r="U222" s="154"/>
      <c r="V222" s="154"/>
      <c r="W222" s="154"/>
      <c r="X222" s="187"/>
      <c r="Y222" s="187"/>
      <c r="Z222" s="167"/>
      <c r="AA222" s="10"/>
      <c r="AB222" s="11"/>
      <c r="AC222" s="11"/>
      <c r="AD222" s="11"/>
      <c r="AE222" s="11"/>
      <c r="AF222" s="11"/>
      <c r="AG222" s="10"/>
      <c r="AH222" s="10"/>
      <c r="AI222" s="10"/>
      <c r="AJ222" s="10"/>
      <c r="AK222" s="11"/>
      <c r="AL222" s="11"/>
      <c r="AM222" s="11"/>
      <c r="AN222" s="11"/>
      <c r="AO222" s="11"/>
      <c r="AP222" s="10"/>
      <c r="AQ222" s="10"/>
      <c r="AR222" s="10"/>
      <c r="AS222" s="10"/>
      <c r="AT222" s="11"/>
      <c r="AU222" s="11"/>
      <c r="AV222" s="11"/>
      <c r="AW222" s="11"/>
      <c r="AX222" s="11"/>
      <c r="AY222" s="11"/>
      <c r="AZ222" s="10"/>
      <c r="BA222" s="10"/>
      <c r="BB222" s="10"/>
      <c r="BC222" s="10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</row>
    <row r="223" spans="1:88" ht="19.5" customHeight="1">
      <c r="A223" s="10"/>
      <c r="B223" s="10"/>
      <c r="C223" s="10"/>
      <c r="D223" s="10"/>
      <c r="E223" s="111"/>
      <c r="F223" s="10"/>
      <c r="G223" s="10"/>
      <c r="H223" s="10"/>
      <c r="I223" s="10"/>
      <c r="J223" s="10"/>
      <c r="K223" s="10"/>
      <c r="L223" s="175"/>
      <c r="M223" s="10"/>
      <c r="N223" s="11"/>
      <c r="O223" s="11"/>
      <c r="P223" s="8"/>
      <c r="Q223" s="8"/>
      <c r="R223" s="76"/>
      <c r="S223" s="154"/>
      <c r="T223" s="154"/>
      <c r="U223" s="154"/>
      <c r="V223" s="154"/>
      <c r="W223" s="154"/>
      <c r="X223" s="187"/>
      <c r="Y223" s="187"/>
      <c r="Z223" s="167"/>
      <c r="AA223" s="10"/>
      <c r="AB223" s="10"/>
      <c r="AC223" s="10"/>
      <c r="AD223" s="10"/>
      <c r="AE223" s="10"/>
      <c r="AF223" s="11"/>
      <c r="AG223" s="10"/>
      <c r="AH223" s="10"/>
      <c r="AI223" s="10"/>
      <c r="AJ223" s="10"/>
      <c r="AK223" s="111"/>
      <c r="AL223" s="10"/>
      <c r="AM223" s="10"/>
      <c r="AN223" s="10"/>
      <c r="AO223" s="10"/>
      <c r="AP223" s="10"/>
      <c r="AQ223" s="10"/>
      <c r="AR223" s="10"/>
      <c r="AS223" s="10"/>
      <c r="AT223" s="111"/>
      <c r="AU223" s="10"/>
      <c r="AV223" s="10"/>
      <c r="AW223" s="10"/>
      <c r="AX223" s="10"/>
      <c r="AY223" s="11"/>
      <c r="AZ223" s="10"/>
      <c r="BA223" s="10"/>
      <c r="BB223" s="10"/>
      <c r="BC223" s="10"/>
      <c r="BD223" s="111"/>
      <c r="BE223" s="10"/>
      <c r="BF223" s="10"/>
      <c r="BG223" s="10"/>
      <c r="BH223" s="10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</row>
    <row r="224" spans="1:88" ht="19.5" customHeight="1">
      <c r="A224" s="10"/>
      <c r="B224" s="10"/>
      <c r="C224" s="10"/>
      <c r="D224" s="10"/>
      <c r="E224" s="11"/>
      <c r="F224" s="11"/>
      <c r="G224" s="11"/>
      <c r="H224" s="11"/>
      <c r="I224" s="11"/>
      <c r="J224" s="11"/>
      <c r="K224" s="11"/>
      <c r="L224" s="168"/>
      <c r="M224" s="10"/>
      <c r="N224" s="16"/>
      <c r="O224" s="11"/>
      <c r="P224" s="8"/>
      <c r="Q224" s="8"/>
      <c r="R224" s="76"/>
      <c r="S224" s="154"/>
      <c r="T224" s="154"/>
      <c r="U224" s="154"/>
      <c r="V224" s="154"/>
      <c r="W224" s="154"/>
      <c r="X224" s="187"/>
      <c r="Y224" s="187"/>
      <c r="Z224" s="167"/>
      <c r="AA224" s="10"/>
      <c r="AB224" s="11"/>
      <c r="AC224" s="11"/>
      <c r="AD224" s="11"/>
      <c r="AE224" s="11"/>
      <c r="AF224" s="11"/>
      <c r="AG224" s="10"/>
      <c r="AH224" s="10"/>
      <c r="AI224" s="10"/>
      <c r="AJ224" s="10"/>
      <c r="AK224" s="11"/>
      <c r="AL224" s="11"/>
      <c r="AM224" s="11"/>
      <c r="AN224" s="11"/>
      <c r="AO224" s="11"/>
      <c r="AP224" s="10"/>
      <c r="AQ224" s="10"/>
      <c r="AR224" s="10"/>
      <c r="AS224" s="10"/>
      <c r="AT224" s="11"/>
      <c r="AU224" s="11"/>
      <c r="AV224" s="11"/>
      <c r="AW224" s="11"/>
      <c r="AX224" s="11"/>
      <c r="AY224" s="11"/>
      <c r="AZ224" s="10"/>
      <c r="BA224" s="10"/>
      <c r="BB224" s="10"/>
      <c r="BC224" s="10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</row>
    <row r="225" spans="1:88" ht="19.5" customHeight="1">
      <c r="A225" s="8"/>
      <c r="B225" s="8"/>
      <c r="C225" s="8"/>
      <c r="D225" s="8"/>
      <c r="E225" s="11"/>
      <c r="F225" s="11"/>
      <c r="G225" s="11"/>
      <c r="H225" s="11"/>
      <c r="I225" s="11"/>
      <c r="J225" s="11"/>
      <c r="K225" s="11"/>
      <c r="L225" s="168"/>
      <c r="M225" s="8"/>
      <c r="N225" s="16"/>
      <c r="O225" s="11"/>
      <c r="P225" s="8"/>
      <c r="Q225" s="8"/>
      <c r="R225" s="76"/>
      <c r="S225" s="154"/>
      <c r="T225" s="154"/>
      <c r="U225" s="154"/>
      <c r="V225" s="154"/>
      <c r="W225" s="154"/>
      <c r="X225" s="187"/>
      <c r="Y225" s="187"/>
      <c r="Z225" s="167"/>
      <c r="AA225" s="8"/>
      <c r="AB225" s="11"/>
      <c r="AC225" s="11"/>
      <c r="AD225" s="11"/>
      <c r="AE225" s="11"/>
      <c r="AF225" s="11"/>
      <c r="AG225" s="8"/>
      <c r="AH225" s="8"/>
      <c r="AI225" s="8"/>
      <c r="AJ225" s="8"/>
      <c r="AK225" s="11"/>
      <c r="AL225" s="11"/>
      <c r="AM225" s="11"/>
      <c r="AN225" s="11"/>
      <c r="AO225" s="11"/>
      <c r="AP225" s="8"/>
      <c r="AQ225" s="8"/>
      <c r="AR225" s="8"/>
      <c r="AS225" s="8"/>
      <c r="AT225" s="11"/>
      <c r="AU225" s="11"/>
      <c r="AV225" s="11"/>
      <c r="AW225" s="11"/>
      <c r="AX225" s="11"/>
      <c r="AY225" s="11"/>
      <c r="AZ225" s="8"/>
      <c r="BA225" s="8"/>
      <c r="BB225" s="8"/>
      <c r="BC225" s="8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</row>
    <row r="226" spans="1:88" ht="19.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175"/>
      <c r="M226" s="54"/>
      <c r="N226" s="16"/>
      <c r="O226" s="11"/>
      <c r="P226" s="8"/>
      <c r="Q226" s="8"/>
      <c r="R226" s="76"/>
      <c r="S226" s="154"/>
      <c r="T226" s="154"/>
      <c r="U226" s="154"/>
      <c r="V226" s="154"/>
      <c r="W226" s="154"/>
      <c r="X226" s="187"/>
      <c r="Y226" s="187"/>
      <c r="Z226" s="167"/>
      <c r="AA226" s="54"/>
      <c r="AB226" s="54"/>
      <c r="AC226" s="54"/>
      <c r="AD226" s="54"/>
      <c r="AE226" s="54"/>
      <c r="AF226" s="11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11"/>
      <c r="AZ226" s="54"/>
      <c r="BA226" s="54"/>
      <c r="BB226" s="54"/>
      <c r="BC226" s="54"/>
      <c r="BD226" s="54"/>
      <c r="BE226" s="54"/>
      <c r="BF226" s="54"/>
      <c r="BG226" s="54"/>
      <c r="BH226" s="54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</row>
    <row r="227" spans="1:88" ht="19.5" customHeight="1">
      <c r="A227" s="8"/>
      <c r="B227" s="8"/>
      <c r="C227" s="8"/>
      <c r="D227" s="8"/>
      <c r="E227" s="8"/>
      <c r="F227" s="8"/>
      <c r="G227" s="8"/>
      <c r="H227" s="8"/>
      <c r="I227" s="8"/>
      <c r="J227" s="61"/>
      <c r="K227" s="61"/>
      <c r="L227" s="188"/>
      <c r="M227" s="8"/>
      <c r="N227" s="16"/>
      <c r="O227" s="11"/>
      <c r="P227" s="8"/>
      <c r="Q227" s="8"/>
      <c r="R227" s="76"/>
      <c r="S227" s="154"/>
      <c r="T227" s="154"/>
      <c r="U227" s="154"/>
      <c r="V227" s="154"/>
      <c r="W227" s="154"/>
      <c r="X227" s="187"/>
      <c r="Y227" s="187"/>
      <c r="Z227" s="167"/>
      <c r="AA227" s="8"/>
      <c r="AB227" s="8"/>
      <c r="AC227" s="61"/>
      <c r="AD227" s="61"/>
      <c r="AE227" s="61"/>
      <c r="AF227" s="11"/>
      <c r="AG227" s="8"/>
      <c r="AH227" s="8"/>
      <c r="AI227" s="8"/>
      <c r="AJ227" s="8"/>
      <c r="AK227" s="8"/>
      <c r="AL227" s="8"/>
      <c r="AM227" s="61"/>
      <c r="AN227" s="61"/>
      <c r="AO227" s="61"/>
      <c r="AP227" s="8"/>
      <c r="AQ227" s="8"/>
      <c r="AR227" s="8"/>
      <c r="AS227" s="8"/>
      <c r="AT227" s="8"/>
      <c r="AU227" s="8"/>
      <c r="AV227" s="61"/>
      <c r="AW227" s="61"/>
      <c r="AX227" s="61"/>
      <c r="AY227" s="11"/>
      <c r="AZ227" s="8"/>
      <c r="BA227" s="8"/>
      <c r="BB227" s="8"/>
      <c r="BC227" s="8"/>
      <c r="BD227" s="8"/>
      <c r="BE227" s="8"/>
      <c r="BF227" s="61"/>
      <c r="BG227" s="61"/>
      <c r="BH227" s="6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</row>
    <row r="228" spans="1:88" ht="19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68"/>
      <c r="M228" s="11"/>
      <c r="N228" s="23"/>
      <c r="O228" s="11"/>
      <c r="P228" s="8"/>
      <c r="Q228" s="8"/>
      <c r="R228" s="76"/>
      <c r="S228" s="154"/>
      <c r="T228" s="154"/>
      <c r="U228" s="154"/>
      <c r="V228" s="154"/>
      <c r="W228" s="154"/>
      <c r="X228" s="187"/>
      <c r="Y228" s="187"/>
      <c r="Z228" s="167"/>
      <c r="AA228" s="11"/>
      <c r="AB228" s="11"/>
      <c r="AC228" s="11"/>
      <c r="AD228" s="11"/>
      <c r="AE228" s="11"/>
      <c r="AF228" s="173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73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</row>
    <row r="229" spans="1:88" ht="19.5" customHeight="1">
      <c r="A229" s="16"/>
      <c r="B229" s="11"/>
      <c r="C229" s="97"/>
      <c r="D229" s="8"/>
      <c r="E229" s="76"/>
      <c r="F229" s="154"/>
      <c r="G229" s="154"/>
      <c r="H229" s="154"/>
      <c r="I229" s="154"/>
      <c r="J229" s="154"/>
      <c r="K229" s="154"/>
      <c r="L229" s="188"/>
      <c r="M229" s="11"/>
      <c r="N229" s="16"/>
      <c r="O229" s="11"/>
      <c r="P229" s="11"/>
      <c r="Q229" s="11"/>
      <c r="R229" s="11"/>
      <c r="S229" s="173"/>
      <c r="T229" s="173"/>
      <c r="U229" s="173"/>
      <c r="V229" s="173"/>
      <c r="W229" s="173"/>
      <c r="X229" s="174"/>
      <c r="Y229" s="174"/>
      <c r="Z229" s="152"/>
      <c r="AA229" s="97"/>
      <c r="AB229" s="154"/>
      <c r="AC229" s="154"/>
      <c r="AD229" s="154"/>
      <c r="AE229" s="154"/>
      <c r="AF229" s="11"/>
      <c r="AG229" s="16"/>
      <c r="AH229" s="11"/>
      <c r="AI229" s="97"/>
      <c r="AJ229" s="8"/>
      <c r="AK229" s="76"/>
      <c r="AL229" s="154"/>
      <c r="AM229" s="154"/>
      <c r="AN229" s="154"/>
      <c r="AO229" s="154"/>
      <c r="AP229" s="16"/>
      <c r="AQ229" s="11"/>
      <c r="AR229" s="97"/>
      <c r="AS229" s="8"/>
      <c r="AT229" s="76"/>
      <c r="AU229" s="154"/>
      <c r="AV229" s="154"/>
      <c r="AW229" s="154"/>
      <c r="AX229" s="154"/>
      <c r="AY229" s="11"/>
      <c r="AZ229" s="16"/>
      <c r="BA229" s="11"/>
      <c r="BB229" s="97"/>
      <c r="BC229" s="8"/>
      <c r="BD229" s="76"/>
      <c r="BE229" s="154"/>
      <c r="BF229" s="154"/>
      <c r="BG229" s="154"/>
      <c r="BH229" s="154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</row>
    <row r="230" spans="1:88" ht="19.5" customHeight="1">
      <c r="A230" s="16"/>
      <c r="B230" s="11"/>
      <c r="C230" s="8"/>
      <c r="D230" s="8"/>
      <c r="E230" s="76"/>
      <c r="F230" s="154"/>
      <c r="G230" s="154"/>
      <c r="H230" s="154"/>
      <c r="I230" s="154"/>
      <c r="J230" s="154"/>
      <c r="K230" s="154"/>
      <c r="L230" s="188"/>
      <c r="M230" s="11"/>
      <c r="N230" s="16"/>
      <c r="O230" s="11"/>
      <c r="P230" s="8"/>
      <c r="Q230" s="8"/>
      <c r="R230" s="76"/>
      <c r="S230" s="154"/>
      <c r="T230" s="154"/>
      <c r="U230" s="154"/>
      <c r="V230" s="154"/>
      <c r="W230" s="154"/>
      <c r="X230" s="187"/>
      <c r="Y230" s="187"/>
      <c r="Z230" s="167"/>
      <c r="AA230" s="8"/>
      <c r="AB230" s="154"/>
      <c r="AC230" s="154"/>
      <c r="AD230" s="154"/>
      <c r="AE230" s="154"/>
      <c r="AF230" s="11"/>
      <c r="AG230" s="16"/>
      <c r="AH230" s="11"/>
      <c r="AI230" s="8"/>
      <c r="AJ230" s="8"/>
      <c r="AK230" s="76"/>
      <c r="AL230" s="154"/>
      <c r="AM230" s="154"/>
      <c r="AN230" s="154"/>
      <c r="AO230" s="154"/>
      <c r="AP230" s="16"/>
      <c r="AQ230" s="11"/>
      <c r="AR230" s="8"/>
      <c r="AS230" s="8"/>
      <c r="AT230" s="76"/>
      <c r="AU230" s="154"/>
      <c r="AV230" s="154"/>
      <c r="AW230" s="154"/>
      <c r="AX230" s="154"/>
      <c r="AY230" s="11"/>
      <c r="AZ230" s="16"/>
      <c r="BA230" s="11"/>
      <c r="BB230" s="8"/>
      <c r="BC230" s="8"/>
      <c r="BD230" s="76"/>
      <c r="BE230" s="154"/>
      <c r="BF230" s="154"/>
      <c r="BG230" s="154"/>
      <c r="BH230" s="154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</row>
    <row r="231" spans="1:88" ht="19.5" customHeight="1">
      <c r="A231" s="16"/>
      <c r="B231" s="11"/>
      <c r="C231" s="8"/>
      <c r="D231" s="8"/>
      <c r="E231" s="76"/>
      <c r="F231" s="154"/>
      <c r="G231" s="154"/>
      <c r="H231" s="154"/>
      <c r="I231" s="154"/>
      <c r="J231" s="154"/>
      <c r="K231" s="154"/>
      <c r="L231" s="188"/>
      <c r="M231" s="11"/>
      <c r="N231" s="11"/>
      <c r="O231" s="11"/>
      <c r="P231" s="16"/>
      <c r="Q231" s="8"/>
      <c r="R231" s="76"/>
      <c r="S231" s="173"/>
      <c r="T231" s="173"/>
      <c r="U231" s="173"/>
      <c r="V231" s="173"/>
      <c r="W231" s="173"/>
      <c r="X231" s="174"/>
      <c r="Y231" s="174"/>
      <c r="Z231" s="152"/>
      <c r="AA231" s="8"/>
      <c r="AB231" s="154"/>
      <c r="AC231" s="154"/>
      <c r="AD231" s="154"/>
      <c r="AE231" s="154"/>
      <c r="AF231" s="11"/>
      <c r="AG231" s="16"/>
      <c r="AH231" s="11"/>
      <c r="AI231" s="8"/>
      <c r="AJ231" s="8"/>
      <c r="AK231" s="76"/>
      <c r="AL231" s="154"/>
      <c r="AM231" s="154"/>
      <c r="AN231" s="154"/>
      <c r="AO231" s="154"/>
      <c r="AP231" s="16"/>
      <c r="AQ231" s="11"/>
      <c r="AR231" s="8"/>
      <c r="AS231" s="8"/>
      <c r="AT231" s="76"/>
      <c r="AU231" s="154"/>
      <c r="AV231" s="154"/>
      <c r="AW231" s="154"/>
      <c r="AX231" s="154"/>
      <c r="AY231" s="11"/>
      <c r="AZ231" s="16"/>
      <c r="BA231" s="11"/>
      <c r="BB231" s="8"/>
      <c r="BC231" s="8"/>
      <c r="BD231" s="76"/>
      <c r="BE231" s="154"/>
      <c r="BF231" s="154"/>
      <c r="BG231" s="154"/>
      <c r="BH231" s="154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</row>
    <row r="232" spans="1:88" ht="19.5" customHeight="1">
      <c r="A232" s="16"/>
      <c r="B232" s="11"/>
      <c r="C232" s="8"/>
      <c r="D232" s="8"/>
      <c r="E232" s="76"/>
      <c r="F232" s="154"/>
      <c r="G232" s="154"/>
      <c r="H232" s="154"/>
      <c r="I232" s="154"/>
      <c r="J232" s="154"/>
      <c r="K232" s="154"/>
      <c r="L232" s="188"/>
      <c r="M232" s="11"/>
      <c r="N232" s="16"/>
      <c r="O232" s="11"/>
      <c r="P232" s="8"/>
      <c r="Q232" s="8"/>
      <c r="R232" s="102"/>
      <c r="S232" s="189"/>
      <c r="T232" s="189"/>
      <c r="U232" s="189"/>
      <c r="V232" s="189"/>
      <c r="W232" s="189"/>
      <c r="X232" s="187"/>
      <c r="Y232" s="187"/>
      <c r="Z232" s="167"/>
      <c r="AA232" s="8"/>
      <c r="AB232" s="154"/>
      <c r="AC232" s="154"/>
      <c r="AD232" s="154"/>
      <c r="AE232" s="154"/>
      <c r="AF232" s="11"/>
      <c r="AG232" s="16"/>
      <c r="AH232" s="11"/>
      <c r="AI232" s="8"/>
      <c r="AJ232" s="8"/>
      <c r="AK232" s="76"/>
      <c r="AL232" s="154"/>
      <c r="AM232" s="154"/>
      <c r="AN232" s="154"/>
      <c r="AO232" s="154"/>
      <c r="AP232" s="16"/>
      <c r="AQ232" s="11"/>
      <c r="AR232" s="8"/>
      <c r="AS232" s="8"/>
      <c r="AT232" s="76"/>
      <c r="AU232" s="154"/>
      <c r="AV232" s="154"/>
      <c r="AW232" s="154"/>
      <c r="AX232" s="154"/>
      <c r="AY232" s="11"/>
      <c r="AZ232" s="16"/>
      <c r="BA232" s="11"/>
      <c r="BB232" s="8"/>
      <c r="BC232" s="8"/>
      <c r="BD232" s="76"/>
      <c r="BE232" s="154"/>
      <c r="BF232" s="154"/>
      <c r="BG232" s="154"/>
      <c r="BH232" s="154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</row>
    <row r="233" spans="1:88" ht="19.5" customHeight="1">
      <c r="A233" s="23"/>
      <c r="B233" s="11"/>
      <c r="C233" s="8"/>
      <c r="D233" s="8"/>
      <c r="E233" s="76"/>
      <c r="F233" s="154"/>
      <c r="G233" s="154"/>
      <c r="H233" s="154"/>
      <c r="I233" s="154"/>
      <c r="J233" s="154"/>
      <c r="K233" s="154"/>
      <c r="L233" s="188"/>
      <c r="M233" s="11"/>
      <c r="N233" s="23"/>
      <c r="O233" s="11"/>
      <c r="P233" s="8"/>
      <c r="Q233" s="8"/>
      <c r="R233" s="76"/>
      <c r="S233" s="173"/>
      <c r="T233" s="173"/>
      <c r="U233" s="173"/>
      <c r="V233" s="173"/>
      <c r="W233" s="173"/>
      <c r="X233" s="174"/>
      <c r="Y233" s="174"/>
      <c r="Z233" s="152"/>
      <c r="AA233" s="8"/>
      <c r="AB233" s="154"/>
      <c r="AC233" s="154"/>
      <c r="AD233" s="154"/>
      <c r="AE233" s="154"/>
      <c r="AF233" s="11"/>
      <c r="AG233" s="23"/>
      <c r="AH233" s="11"/>
      <c r="AI233" s="8"/>
      <c r="AJ233" s="8"/>
      <c r="AK233" s="76"/>
      <c r="AL233" s="154"/>
      <c r="AM233" s="154"/>
      <c r="AN233" s="154"/>
      <c r="AO233" s="154"/>
      <c r="AP233" s="23"/>
      <c r="AQ233" s="11"/>
      <c r="AR233" s="8"/>
      <c r="AS233" s="8"/>
      <c r="AT233" s="76"/>
      <c r="AU233" s="154"/>
      <c r="AV233" s="154"/>
      <c r="AW233" s="154"/>
      <c r="AX233" s="154"/>
      <c r="AY233" s="11"/>
      <c r="AZ233" s="23"/>
      <c r="BA233" s="11"/>
      <c r="BB233" s="8"/>
      <c r="BC233" s="8"/>
      <c r="BD233" s="76"/>
      <c r="BE233" s="154"/>
      <c r="BF233" s="154"/>
      <c r="BG233" s="154"/>
      <c r="BH233" s="154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</row>
    <row r="234" spans="1:88" ht="19.5" customHeight="1">
      <c r="A234" s="16"/>
      <c r="B234" s="11"/>
      <c r="C234" s="8"/>
      <c r="D234" s="8"/>
      <c r="E234" s="76"/>
      <c r="F234" s="154"/>
      <c r="G234" s="154"/>
      <c r="H234" s="154"/>
      <c r="I234" s="154"/>
      <c r="J234" s="154"/>
      <c r="K234" s="154"/>
      <c r="L234" s="188"/>
      <c r="M234" s="11"/>
      <c r="N234" s="16"/>
      <c r="O234" s="11"/>
      <c r="P234" s="8"/>
      <c r="Q234" s="8"/>
      <c r="R234" s="76"/>
      <c r="S234" s="189"/>
      <c r="T234" s="189"/>
      <c r="U234" s="189"/>
      <c r="V234" s="189"/>
      <c r="W234" s="189"/>
      <c r="X234" s="187"/>
      <c r="Y234" s="187"/>
      <c r="Z234" s="167"/>
      <c r="AA234" s="8"/>
      <c r="AB234" s="154"/>
      <c r="AC234" s="154"/>
      <c r="AD234" s="154"/>
      <c r="AE234" s="154"/>
      <c r="AF234" s="11"/>
      <c r="AG234" s="16"/>
      <c r="AH234" s="11"/>
      <c r="AI234" s="8"/>
      <c r="AJ234" s="8"/>
      <c r="AK234" s="76"/>
      <c r="AL234" s="154"/>
      <c r="AM234" s="154"/>
      <c r="AN234" s="154"/>
      <c r="AO234" s="154"/>
      <c r="AP234" s="16"/>
      <c r="AQ234" s="11"/>
      <c r="AR234" s="8"/>
      <c r="AS234" s="8"/>
      <c r="AT234" s="76"/>
      <c r="AU234" s="154"/>
      <c r="AV234" s="154"/>
      <c r="AW234" s="154"/>
      <c r="AX234" s="154"/>
      <c r="AY234" s="11"/>
      <c r="AZ234" s="16"/>
      <c r="BA234" s="11"/>
      <c r="BB234" s="8"/>
      <c r="BC234" s="8"/>
      <c r="BD234" s="76"/>
      <c r="BE234" s="154"/>
      <c r="BF234" s="154"/>
      <c r="BG234" s="154"/>
      <c r="BH234" s="154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</row>
    <row r="235" spans="1:88" ht="19.5" customHeight="1">
      <c r="A235" s="16"/>
      <c r="B235" s="11"/>
      <c r="C235" s="8"/>
      <c r="D235" s="8"/>
      <c r="E235" s="76"/>
      <c r="F235" s="154"/>
      <c r="G235" s="154"/>
      <c r="H235" s="154"/>
      <c r="I235" s="154"/>
      <c r="J235" s="154"/>
      <c r="K235" s="154"/>
      <c r="L235" s="188"/>
      <c r="M235" s="11"/>
      <c r="N235" s="23"/>
      <c r="O235" s="11"/>
      <c r="P235" s="8"/>
      <c r="Q235" s="8"/>
      <c r="R235" s="76"/>
      <c r="S235" s="173"/>
      <c r="T235" s="173"/>
      <c r="U235" s="173"/>
      <c r="V235" s="173"/>
      <c r="W235" s="173"/>
      <c r="X235" s="174"/>
      <c r="Y235" s="174"/>
      <c r="Z235" s="152"/>
      <c r="AA235" s="8"/>
      <c r="AB235" s="154"/>
      <c r="AC235" s="154"/>
      <c r="AD235" s="154"/>
      <c r="AE235" s="154"/>
      <c r="AF235" s="11"/>
      <c r="AG235" s="16"/>
      <c r="AH235" s="11"/>
      <c r="AI235" s="8"/>
      <c r="AJ235" s="8"/>
      <c r="AK235" s="76"/>
      <c r="AL235" s="154"/>
      <c r="AM235" s="154"/>
      <c r="AN235" s="154"/>
      <c r="AO235" s="154"/>
      <c r="AP235" s="16"/>
      <c r="AQ235" s="11"/>
      <c r="AR235" s="8"/>
      <c r="AS235" s="8"/>
      <c r="AT235" s="76"/>
      <c r="AU235" s="154"/>
      <c r="AV235" s="154"/>
      <c r="AW235" s="154"/>
      <c r="AX235" s="154"/>
      <c r="AY235" s="11"/>
      <c r="AZ235" s="16"/>
      <c r="BA235" s="11"/>
      <c r="BB235" s="8"/>
      <c r="BC235" s="8"/>
      <c r="BD235" s="76"/>
      <c r="BE235" s="154"/>
      <c r="BF235" s="154"/>
      <c r="BG235" s="154"/>
      <c r="BH235" s="154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</row>
    <row r="236" spans="1:88" ht="19.5" customHeight="1">
      <c r="A236" s="11"/>
      <c r="B236" s="11"/>
      <c r="C236" s="11"/>
      <c r="D236" s="11"/>
      <c r="E236" s="11"/>
      <c r="F236" s="173"/>
      <c r="G236" s="173"/>
      <c r="H236" s="173"/>
      <c r="I236" s="173"/>
      <c r="J236" s="173"/>
      <c r="K236" s="173"/>
      <c r="L236" s="168"/>
      <c r="M236" s="11"/>
      <c r="N236" s="16"/>
      <c r="O236" s="11"/>
      <c r="P236" s="8"/>
      <c r="Q236" s="8"/>
      <c r="R236" s="76"/>
      <c r="S236" s="154"/>
      <c r="T236" s="154"/>
      <c r="U236" s="154"/>
      <c r="V236" s="154"/>
      <c r="W236" s="154"/>
      <c r="X236" s="187"/>
      <c r="Y236" s="187"/>
      <c r="Z236" s="167"/>
      <c r="AA236" s="11"/>
      <c r="AB236" s="173"/>
      <c r="AC236" s="173"/>
      <c r="AD236" s="173"/>
      <c r="AE236" s="173"/>
      <c r="AF236" s="11"/>
      <c r="AG236" s="11"/>
      <c r="AH236" s="11"/>
      <c r="AI236" s="11"/>
      <c r="AJ236" s="11"/>
      <c r="AK236" s="11"/>
      <c r="AL236" s="173"/>
      <c r="AM236" s="173"/>
      <c r="AN236" s="173"/>
      <c r="AO236" s="173"/>
      <c r="AP236" s="11"/>
      <c r="AQ236" s="11"/>
      <c r="AR236" s="11"/>
      <c r="AS236" s="11"/>
      <c r="AT236" s="11"/>
      <c r="AU236" s="173"/>
      <c r="AV236" s="173"/>
      <c r="AW236" s="173"/>
      <c r="AX236" s="173"/>
      <c r="AY236" s="11"/>
      <c r="AZ236" s="11"/>
      <c r="BA236" s="11"/>
      <c r="BB236" s="11"/>
      <c r="BC236" s="11"/>
      <c r="BD236" s="11"/>
      <c r="BE236" s="173"/>
      <c r="BF236" s="173"/>
      <c r="BG236" s="173"/>
      <c r="BH236" s="173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</row>
    <row r="237" spans="1:88" ht="19.5" customHeight="1">
      <c r="A237" s="16"/>
      <c r="B237" s="11"/>
      <c r="C237" s="8"/>
      <c r="D237" s="8"/>
      <c r="E237" s="76"/>
      <c r="F237" s="154"/>
      <c r="G237" s="154"/>
      <c r="H237" s="154"/>
      <c r="I237" s="154"/>
      <c r="J237" s="154"/>
      <c r="K237" s="154"/>
      <c r="L237" s="188"/>
      <c r="M237" s="11"/>
      <c r="N237" s="16"/>
      <c r="O237" s="11"/>
      <c r="P237" s="11"/>
      <c r="Q237" s="11"/>
      <c r="R237" s="11"/>
      <c r="S237" s="173"/>
      <c r="T237" s="173"/>
      <c r="U237" s="173"/>
      <c r="V237" s="173"/>
      <c r="W237" s="173"/>
      <c r="X237" s="174"/>
      <c r="Y237" s="174"/>
      <c r="Z237" s="152"/>
      <c r="AA237" s="8"/>
      <c r="AB237" s="154"/>
      <c r="AC237" s="154"/>
      <c r="AD237" s="154"/>
      <c r="AE237" s="154"/>
      <c r="AF237" s="11"/>
      <c r="AG237" s="16"/>
      <c r="AH237" s="11"/>
      <c r="AI237" s="8"/>
      <c r="AJ237" s="8"/>
      <c r="AK237" s="76"/>
      <c r="AL237" s="154"/>
      <c r="AM237" s="154"/>
      <c r="AN237" s="154"/>
      <c r="AO237" s="154"/>
      <c r="AP237" s="16"/>
      <c r="AQ237" s="11"/>
      <c r="AR237" s="8"/>
      <c r="AS237" s="8"/>
      <c r="AT237" s="76"/>
      <c r="AU237" s="154"/>
      <c r="AV237" s="154"/>
      <c r="AW237" s="154"/>
      <c r="AX237" s="154"/>
      <c r="AY237" s="11"/>
      <c r="AZ237" s="16"/>
      <c r="BA237" s="11"/>
      <c r="BB237" s="8"/>
      <c r="BC237" s="8"/>
      <c r="BD237" s="76"/>
      <c r="BE237" s="154"/>
      <c r="BF237" s="154"/>
      <c r="BG237" s="154"/>
      <c r="BH237" s="154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</row>
    <row r="238" spans="1:88" ht="19.5" customHeight="1">
      <c r="A238" s="23"/>
      <c r="B238" s="11"/>
      <c r="C238" s="16"/>
      <c r="D238" s="8"/>
      <c r="E238" s="76"/>
      <c r="F238" s="173"/>
      <c r="G238" s="173"/>
      <c r="H238" s="173"/>
      <c r="I238" s="173"/>
      <c r="J238" s="173"/>
      <c r="K238" s="173"/>
      <c r="L238" s="168"/>
      <c r="M238" s="11"/>
      <c r="N238" s="16"/>
      <c r="O238" s="11"/>
      <c r="P238" s="8"/>
      <c r="Q238" s="8"/>
      <c r="R238" s="76"/>
      <c r="S238" s="154"/>
      <c r="T238" s="154"/>
      <c r="U238" s="154"/>
      <c r="V238" s="154"/>
      <c r="W238" s="154"/>
      <c r="X238" s="187"/>
      <c r="Y238" s="187"/>
      <c r="Z238" s="167"/>
      <c r="AA238" s="16"/>
      <c r="AB238" s="173"/>
      <c r="AC238" s="173"/>
      <c r="AD238" s="173"/>
      <c r="AE238" s="173"/>
      <c r="AF238" s="11"/>
      <c r="AG238" s="23"/>
      <c r="AH238" s="11"/>
      <c r="AI238" s="16"/>
      <c r="AJ238" s="8"/>
      <c r="AK238" s="76"/>
      <c r="AL238" s="11"/>
      <c r="AM238" s="11"/>
      <c r="AN238" s="11"/>
      <c r="AO238" s="11"/>
      <c r="AP238" s="23"/>
      <c r="AQ238" s="11"/>
      <c r="AR238" s="16"/>
      <c r="AS238" s="8"/>
      <c r="AT238" s="76"/>
      <c r="AU238" s="11"/>
      <c r="AV238" s="11"/>
      <c r="AW238" s="11"/>
      <c r="AX238" s="11"/>
      <c r="AY238" s="11"/>
      <c r="AZ238" s="23"/>
      <c r="BA238" s="11"/>
      <c r="BB238" s="16"/>
      <c r="BC238" s="8"/>
      <c r="BD238" s="76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</row>
    <row r="239" spans="1:88" ht="19.5" customHeight="1">
      <c r="A239" s="16"/>
      <c r="B239" s="11"/>
      <c r="C239" s="8"/>
      <c r="D239" s="8"/>
      <c r="E239" s="102"/>
      <c r="F239" s="189"/>
      <c r="G239" s="189"/>
      <c r="H239" s="189"/>
      <c r="I239" s="189"/>
      <c r="J239" s="189"/>
      <c r="K239" s="189"/>
      <c r="L239" s="175"/>
      <c r="M239" s="11"/>
      <c r="N239" s="11"/>
      <c r="O239" s="11"/>
      <c r="P239" s="8"/>
      <c r="Q239" s="8"/>
      <c r="R239" s="76"/>
      <c r="S239" s="154"/>
      <c r="T239" s="154"/>
      <c r="U239" s="154"/>
      <c r="V239" s="154"/>
      <c r="W239" s="154"/>
      <c r="X239" s="187"/>
      <c r="Y239" s="187"/>
      <c r="Z239" s="167"/>
      <c r="AA239" s="8"/>
      <c r="AB239" s="189"/>
      <c r="AC239" s="189"/>
      <c r="AD239" s="189"/>
      <c r="AE239" s="189"/>
      <c r="AF239" s="11"/>
      <c r="AG239" s="16"/>
      <c r="AH239" s="11"/>
      <c r="AI239" s="8"/>
      <c r="AJ239" s="8"/>
      <c r="AK239" s="102"/>
      <c r="AL239" s="84"/>
      <c r="AM239" s="84"/>
      <c r="AN239" s="84"/>
      <c r="AO239" s="84"/>
      <c r="AP239" s="16"/>
      <c r="AQ239" s="11"/>
      <c r="AR239" s="8"/>
      <c r="AS239" s="8"/>
      <c r="AT239" s="102"/>
      <c r="AU239" s="84"/>
      <c r="AV239" s="84"/>
      <c r="AW239" s="84"/>
      <c r="AX239" s="84"/>
      <c r="AY239" s="11"/>
      <c r="AZ239" s="16"/>
      <c r="BA239" s="11"/>
      <c r="BB239" s="8"/>
      <c r="BC239" s="8"/>
      <c r="BD239" s="102"/>
      <c r="BE239" s="84"/>
      <c r="BF239" s="84"/>
      <c r="BG239" s="84"/>
      <c r="BH239" s="84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</row>
    <row r="240" spans="1:88" ht="19.5" customHeight="1">
      <c r="A240" s="23"/>
      <c r="B240" s="11"/>
      <c r="C240" s="8"/>
      <c r="D240" s="8"/>
      <c r="E240" s="76"/>
      <c r="F240" s="173"/>
      <c r="G240" s="173"/>
      <c r="H240" s="173"/>
      <c r="I240" s="173"/>
      <c r="J240" s="173"/>
      <c r="K240" s="173"/>
      <c r="L240" s="168"/>
      <c r="M240" s="11"/>
      <c r="N240" s="16"/>
      <c r="O240" s="11"/>
      <c r="P240" s="8"/>
      <c r="Q240" s="8"/>
      <c r="R240" s="102"/>
      <c r="S240" s="189"/>
      <c r="T240" s="189"/>
      <c r="U240" s="189"/>
      <c r="V240" s="189"/>
      <c r="W240" s="189"/>
      <c r="X240" s="187"/>
      <c r="Y240" s="187"/>
      <c r="Z240" s="167"/>
      <c r="AA240" s="8"/>
      <c r="AB240" s="173"/>
      <c r="AC240" s="173"/>
      <c r="AD240" s="173"/>
      <c r="AE240" s="173"/>
      <c r="AF240" s="11"/>
      <c r="AG240" s="23"/>
      <c r="AH240" s="11"/>
      <c r="AI240" s="8"/>
      <c r="AJ240" s="8"/>
      <c r="AK240" s="76"/>
      <c r="AL240" s="11"/>
      <c r="AM240" s="11"/>
      <c r="AN240" s="11"/>
      <c r="AO240" s="11"/>
      <c r="AP240" s="23"/>
      <c r="AQ240" s="11"/>
      <c r="AR240" s="8"/>
      <c r="AS240" s="8"/>
      <c r="AT240" s="76"/>
      <c r="AU240" s="11"/>
      <c r="AV240" s="11"/>
      <c r="AW240" s="11"/>
      <c r="AX240" s="11"/>
      <c r="AY240" s="11"/>
      <c r="AZ240" s="23"/>
      <c r="BA240" s="11"/>
      <c r="BB240" s="8"/>
      <c r="BC240" s="8"/>
      <c r="BD240" s="76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</row>
    <row r="241" spans="1:88" ht="19.5" customHeight="1">
      <c r="A241" s="16"/>
      <c r="B241" s="11"/>
      <c r="C241" s="8"/>
      <c r="D241" s="8"/>
      <c r="E241" s="76"/>
      <c r="F241" s="189"/>
      <c r="G241" s="189"/>
      <c r="H241" s="189"/>
      <c r="I241" s="189"/>
      <c r="J241" s="189"/>
      <c r="K241" s="189"/>
      <c r="L241" s="175"/>
      <c r="M241" s="11"/>
      <c r="N241" s="23"/>
      <c r="O241" s="11"/>
      <c r="P241" s="8"/>
      <c r="Q241" s="8"/>
      <c r="R241" s="76"/>
      <c r="S241" s="154"/>
      <c r="T241" s="154"/>
      <c r="U241" s="154"/>
      <c r="V241" s="154"/>
      <c r="W241" s="154"/>
      <c r="X241" s="187"/>
      <c r="Y241" s="187"/>
      <c r="Z241" s="167"/>
      <c r="AA241" s="8"/>
      <c r="AB241" s="189"/>
      <c r="AC241" s="189"/>
      <c r="AD241" s="189"/>
      <c r="AE241" s="189"/>
      <c r="AF241" s="11"/>
      <c r="AG241" s="16"/>
      <c r="AH241" s="11"/>
      <c r="AI241" s="8"/>
      <c r="AJ241" s="8"/>
      <c r="AK241" s="76"/>
      <c r="AL241" s="84"/>
      <c r="AM241" s="84"/>
      <c r="AN241" s="84"/>
      <c r="AO241" s="84"/>
      <c r="AP241" s="16"/>
      <c r="AQ241" s="11"/>
      <c r="AR241" s="8"/>
      <c r="AS241" s="8"/>
      <c r="AT241" s="76"/>
      <c r="AU241" s="84"/>
      <c r="AV241" s="84"/>
      <c r="AW241" s="84"/>
      <c r="AX241" s="84"/>
      <c r="AY241" s="11"/>
      <c r="AZ241" s="16"/>
      <c r="BA241" s="11"/>
      <c r="BB241" s="8"/>
      <c r="BC241" s="8"/>
      <c r="BD241" s="76"/>
      <c r="BE241" s="84"/>
      <c r="BF241" s="84"/>
      <c r="BG241" s="84"/>
      <c r="BH241" s="84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</row>
    <row r="242" spans="1:88" ht="19.5" customHeight="1">
      <c r="A242" s="16"/>
      <c r="B242" s="11"/>
      <c r="C242" s="8"/>
      <c r="D242" s="8"/>
      <c r="E242" s="76"/>
      <c r="F242" s="173"/>
      <c r="G242" s="173"/>
      <c r="H242" s="173"/>
      <c r="I242" s="173"/>
      <c r="J242" s="173"/>
      <c r="K242" s="173"/>
      <c r="L242" s="168"/>
      <c r="M242" s="11"/>
      <c r="N242" s="16"/>
      <c r="O242" s="11"/>
      <c r="P242" s="8"/>
      <c r="Q242" s="8"/>
      <c r="R242" s="76"/>
      <c r="S242" s="173"/>
      <c r="T242" s="173"/>
      <c r="U242" s="173"/>
      <c r="V242" s="173"/>
      <c r="W242" s="173"/>
      <c r="X242" s="174"/>
      <c r="Y242" s="174"/>
      <c r="Z242" s="152"/>
      <c r="AA242" s="8"/>
      <c r="AB242" s="173"/>
      <c r="AC242" s="173"/>
      <c r="AD242" s="173"/>
      <c r="AE242" s="173"/>
      <c r="AF242" s="11"/>
      <c r="AG242" s="16"/>
      <c r="AH242" s="11"/>
      <c r="AI242" s="8"/>
      <c r="AJ242" s="8"/>
      <c r="AK242" s="76"/>
      <c r="AL242" s="11"/>
      <c r="AM242" s="11"/>
      <c r="AN242" s="11"/>
      <c r="AO242" s="11"/>
      <c r="AP242" s="16"/>
      <c r="AQ242" s="11"/>
      <c r="AR242" s="8"/>
      <c r="AS242" s="8"/>
      <c r="AT242" s="76"/>
      <c r="AU242" s="11"/>
      <c r="AV242" s="11"/>
      <c r="AW242" s="11"/>
      <c r="AX242" s="11"/>
      <c r="AY242" s="11"/>
      <c r="AZ242" s="16"/>
      <c r="BA242" s="11"/>
      <c r="BB242" s="8"/>
      <c r="BC242" s="8"/>
      <c r="BD242" s="76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</row>
    <row r="243" spans="1:88" ht="19.5" customHeight="1">
      <c r="A243" s="16"/>
      <c r="B243" s="11"/>
      <c r="C243" s="8"/>
      <c r="D243" s="8"/>
      <c r="E243" s="76"/>
      <c r="F243" s="154"/>
      <c r="G243" s="154"/>
      <c r="H243" s="154"/>
      <c r="I243" s="154"/>
      <c r="J243" s="154"/>
      <c r="K243" s="154"/>
      <c r="L243" s="188"/>
      <c r="M243" s="11"/>
      <c r="N243" s="16"/>
      <c r="O243" s="11"/>
      <c r="P243" s="11"/>
      <c r="Q243" s="11"/>
      <c r="R243" s="11"/>
      <c r="S243" s="154"/>
      <c r="T243" s="154"/>
      <c r="U243" s="154"/>
      <c r="V243" s="154"/>
      <c r="W243" s="154"/>
      <c r="X243" s="187"/>
      <c r="Y243" s="187"/>
      <c r="Z243" s="167"/>
      <c r="AA243" s="8"/>
      <c r="AB243" s="154"/>
      <c r="AC243" s="154"/>
      <c r="AD243" s="154"/>
      <c r="AE243" s="154"/>
      <c r="AF243" s="11"/>
      <c r="AG243" s="16"/>
      <c r="AH243" s="11"/>
      <c r="AI243" s="8"/>
      <c r="AJ243" s="8"/>
      <c r="AK243" s="76"/>
      <c r="AL243" s="154"/>
      <c r="AM243" s="154"/>
      <c r="AN243" s="154"/>
      <c r="AO243" s="154"/>
      <c r="AP243" s="16"/>
      <c r="AQ243" s="11"/>
      <c r="AR243" s="8"/>
      <c r="AS243" s="8"/>
      <c r="AT243" s="76"/>
      <c r="AU243" s="154"/>
      <c r="AV243" s="154"/>
      <c r="AW243" s="154"/>
      <c r="AX243" s="154"/>
      <c r="AY243" s="11"/>
      <c r="AZ243" s="16"/>
      <c r="BA243" s="11"/>
      <c r="BB243" s="8"/>
      <c r="BC243" s="8"/>
      <c r="BD243" s="76"/>
      <c r="BE243" s="154"/>
      <c r="BF243" s="154"/>
      <c r="BG243" s="154"/>
      <c r="BH243" s="154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</row>
    <row r="244" spans="1:88" ht="19.5" customHeight="1">
      <c r="A244" s="11"/>
      <c r="B244" s="11"/>
      <c r="C244" s="11"/>
      <c r="D244" s="11"/>
      <c r="E244" s="11"/>
      <c r="F244" s="173"/>
      <c r="G244" s="173"/>
      <c r="H244" s="173"/>
      <c r="I244" s="173"/>
      <c r="J244" s="173"/>
      <c r="K244" s="173"/>
      <c r="L244" s="168"/>
      <c r="M244" s="11"/>
      <c r="N244" s="16"/>
      <c r="O244" s="11"/>
      <c r="P244" s="8"/>
      <c r="Q244" s="8"/>
      <c r="R244" s="76"/>
      <c r="S244" s="154"/>
      <c r="T244" s="154"/>
      <c r="U244" s="154"/>
      <c r="V244" s="154"/>
      <c r="W244" s="154"/>
      <c r="X244" s="187"/>
      <c r="Y244" s="187"/>
      <c r="Z244" s="167"/>
      <c r="AA244" s="11"/>
      <c r="AB244" s="173"/>
      <c r="AC244" s="173"/>
      <c r="AD244" s="173"/>
      <c r="AE244" s="173"/>
      <c r="AF244" s="11"/>
      <c r="AG244" s="11"/>
      <c r="AH244" s="11"/>
      <c r="AI244" s="11"/>
      <c r="AJ244" s="11"/>
      <c r="AK244" s="11"/>
      <c r="AL244" s="173"/>
      <c r="AM244" s="173"/>
      <c r="AN244" s="173"/>
      <c r="AO244" s="173"/>
      <c r="AP244" s="11"/>
      <c r="AQ244" s="11"/>
      <c r="AR244" s="11"/>
      <c r="AS244" s="11"/>
      <c r="AT244" s="11"/>
      <c r="AU244" s="173"/>
      <c r="AV244" s="173"/>
      <c r="AW244" s="173"/>
      <c r="AX244" s="173"/>
      <c r="AY244" s="11"/>
      <c r="AZ244" s="11"/>
      <c r="BA244" s="11"/>
      <c r="BB244" s="11"/>
      <c r="BC244" s="11"/>
      <c r="BD244" s="11"/>
      <c r="BE244" s="173"/>
      <c r="BF244" s="173"/>
      <c r="BG244" s="173"/>
      <c r="BH244" s="173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</row>
    <row r="245" spans="1:88" ht="19.5" customHeight="1">
      <c r="A245" s="16"/>
      <c r="B245" s="11"/>
      <c r="C245" s="8"/>
      <c r="D245" s="8"/>
      <c r="E245" s="76"/>
      <c r="F245" s="154"/>
      <c r="G245" s="154"/>
      <c r="H245" s="154"/>
      <c r="I245" s="154"/>
      <c r="J245" s="154"/>
      <c r="K245" s="154"/>
      <c r="L245" s="188"/>
      <c r="M245" s="11"/>
      <c r="N245" s="11"/>
      <c r="O245" s="11"/>
      <c r="P245" s="8"/>
      <c r="Q245" s="8"/>
      <c r="R245" s="76"/>
      <c r="S245" s="154"/>
      <c r="T245" s="154"/>
      <c r="U245" s="154"/>
      <c r="V245" s="154"/>
      <c r="W245" s="154"/>
      <c r="X245" s="187"/>
      <c r="Y245" s="187"/>
      <c r="Z245" s="167"/>
      <c r="AA245" s="8"/>
      <c r="AB245" s="154"/>
      <c r="AC245" s="154"/>
      <c r="AD245" s="154"/>
      <c r="AE245" s="154"/>
      <c r="AF245" s="11"/>
      <c r="AG245" s="16"/>
      <c r="AH245" s="11"/>
      <c r="AI245" s="8"/>
      <c r="AJ245" s="8"/>
      <c r="AK245" s="76"/>
      <c r="AL245" s="154"/>
      <c r="AM245" s="154"/>
      <c r="AN245" s="154"/>
      <c r="AO245" s="154"/>
      <c r="AP245" s="16"/>
      <c r="AQ245" s="11"/>
      <c r="AR245" s="8"/>
      <c r="AS245" s="8"/>
      <c r="AT245" s="76"/>
      <c r="AU245" s="154"/>
      <c r="AV245" s="154"/>
      <c r="AW245" s="154"/>
      <c r="AX245" s="154"/>
      <c r="AY245" s="11"/>
      <c r="AZ245" s="16"/>
      <c r="BA245" s="11"/>
      <c r="BB245" s="8"/>
      <c r="BC245" s="8"/>
      <c r="BD245" s="76"/>
      <c r="BE245" s="154"/>
      <c r="BF245" s="154"/>
      <c r="BG245" s="154"/>
      <c r="BH245" s="154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</row>
    <row r="246" spans="1:88" ht="19.5" customHeight="1">
      <c r="A246" s="23"/>
      <c r="B246" s="11"/>
      <c r="C246" s="8"/>
      <c r="D246" s="8"/>
      <c r="E246" s="76"/>
      <c r="F246" s="154"/>
      <c r="G246" s="154"/>
      <c r="H246" s="154"/>
      <c r="I246" s="154"/>
      <c r="J246" s="154"/>
      <c r="K246" s="154"/>
      <c r="L246" s="188"/>
      <c r="M246" s="11"/>
      <c r="N246" s="16"/>
      <c r="O246" s="11"/>
      <c r="P246" s="8"/>
      <c r="Q246" s="8"/>
      <c r="R246" s="76"/>
      <c r="S246" s="154"/>
      <c r="T246" s="154"/>
      <c r="U246" s="154"/>
      <c r="V246" s="154"/>
      <c r="W246" s="154"/>
      <c r="X246" s="187"/>
      <c r="Y246" s="187"/>
      <c r="Z246" s="167"/>
      <c r="AA246" s="8"/>
      <c r="AB246" s="154"/>
      <c r="AC246" s="154"/>
      <c r="AD246" s="154"/>
      <c r="AE246" s="154"/>
      <c r="AF246" s="11"/>
      <c r="AG246" s="23"/>
      <c r="AH246" s="11"/>
      <c r="AI246" s="8"/>
      <c r="AJ246" s="8"/>
      <c r="AK246" s="76"/>
      <c r="AL246" s="73"/>
      <c r="AM246" s="73"/>
      <c r="AN246" s="73"/>
      <c r="AO246" s="73"/>
      <c r="AP246" s="23"/>
      <c r="AQ246" s="11"/>
      <c r="AR246" s="8"/>
      <c r="AS246" s="8"/>
      <c r="AT246" s="76"/>
      <c r="AU246" s="73"/>
      <c r="AV246" s="73"/>
      <c r="AW246" s="73"/>
      <c r="AX246" s="73"/>
      <c r="AY246" s="11"/>
      <c r="AZ246" s="23"/>
      <c r="BA246" s="11"/>
      <c r="BB246" s="8"/>
      <c r="BC246" s="8"/>
      <c r="BD246" s="76"/>
      <c r="BE246" s="73"/>
      <c r="BF246" s="73"/>
      <c r="BG246" s="73"/>
      <c r="BH246" s="73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</row>
    <row r="247" spans="1:88" ht="19.5" customHeight="1">
      <c r="A247" s="16"/>
      <c r="B247" s="11"/>
      <c r="C247" s="8"/>
      <c r="D247" s="8"/>
      <c r="E247" s="102"/>
      <c r="F247" s="189"/>
      <c r="G247" s="189"/>
      <c r="H247" s="189"/>
      <c r="I247" s="189"/>
      <c r="J247" s="189"/>
      <c r="K247" s="189"/>
      <c r="L247" s="175"/>
      <c r="M247" s="11"/>
      <c r="N247" s="23"/>
      <c r="O247" s="11"/>
      <c r="P247" s="8"/>
      <c r="Q247" s="8"/>
      <c r="R247" s="102"/>
      <c r="S247" s="189"/>
      <c r="T247" s="189"/>
      <c r="U247" s="189"/>
      <c r="V247" s="189"/>
      <c r="W247" s="189"/>
      <c r="X247" s="187"/>
      <c r="Y247" s="187"/>
      <c r="Z247" s="167"/>
      <c r="AA247" s="8"/>
      <c r="AB247" s="189"/>
      <c r="AC247" s="189"/>
      <c r="AD247" s="189"/>
      <c r="AE247" s="189"/>
      <c r="AF247" s="11"/>
      <c r="AG247" s="16"/>
      <c r="AH247" s="11"/>
      <c r="AI247" s="8"/>
      <c r="AJ247" s="8"/>
      <c r="AK247" s="102"/>
      <c r="AL247" s="84"/>
      <c r="AM247" s="84"/>
      <c r="AN247" s="84"/>
      <c r="AO247" s="84"/>
      <c r="AP247" s="16"/>
      <c r="AQ247" s="11"/>
      <c r="AR247" s="8"/>
      <c r="AS247" s="8"/>
      <c r="AT247" s="102"/>
      <c r="AU247" s="84"/>
      <c r="AV247" s="84"/>
      <c r="AW247" s="84"/>
      <c r="AX247" s="84"/>
      <c r="AY247" s="11"/>
      <c r="AZ247" s="16"/>
      <c r="BA247" s="11"/>
      <c r="BB247" s="8"/>
      <c r="BC247" s="8"/>
      <c r="BD247" s="102"/>
      <c r="BE247" s="84"/>
      <c r="BF247" s="84"/>
      <c r="BG247" s="84"/>
      <c r="BH247" s="84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</row>
    <row r="248" spans="1:88" ht="19.5" customHeight="1">
      <c r="A248" s="16"/>
      <c r="B248" s="11"/>
      <c r="C248" s="8"/>
      <c r="D248" s="8"/>
      <c r="E248" s="76"/>
      <c r="F248" s="154"/>
      <c r="G248" s="154"/>
      <c r="H248" s="154"/>
      <c r="I248" s="154"/>
      <c r="J248" s="154"/>
      <c r="K248" s="154"/>
      <c r="L248" s="188"/>
      <c r="M248" s="11"/>
      <c r="N248" s="16"/>
      <c r="O248" s="11"/>
      <c r="P248" s="8"/>
      <c r="Q248" s="8"/>
      <c r="R248" s="76"/>
      <c r="S248" s="154"/>
      <c r="T248" s="154"/>
      <c r="U248" s="154"/>
      <c r="V248" s="154"/>
      <c r="W248" s="154"/>
      <c r="X248" s="187"/>
      <c r="Y248" s="187"/>
      <c r="Z248" s="167"/>
      <c r="AA248" s="8"/>
      <c r="AB248" s="154"/>
      <c r="AC248" s="154"/>
      <c r="AD248" s="154"/>
      <c r="AE248" s="154"/>
      <c r="AF248" s="11"/>
      <c r="AG248" s="16"/>
      <c r="AH248" s="11"/>
      <c r="AI248" s="8"/>
      <c r="AJ248" s="8"/>
      <c r="AK248" s="76"/>
      <c r="AL248" s="154"/>
      <c r="AM248" s="154"/>
      <c r="AN248" s="154"/>
      <c r="AO248" s="154"/>
      <c r="AP248" s="16"/>
      <c r="AQ248" s="11"/>
      <c r="AR248" s="8"/>
      <c r="AS248" s="8"/>
      <c r="AT248" s="76"/>
      <c r="AU248" s="154"/>
      <c r="AV248" s="154"/>
      <c r="AW248" s="154"/>
      <c r="AX248" s="154"/>
      <c r="AY248" s="11"/>
      <c r="AZ248" s="16"/>
      <c r="BA248" s="11"/>
      <c r="BB248" s="8"/>
      <c r="BC248" s="8"/>
      <c r="BD248" s="76"/>
      <c r="BE248" s="154"/>
      <c r="BF248" s="154"/>
      <c r="BG248" s="154"/>
      <c r="BH248" s="154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</row>
    <row r="249" spans="1:88" ht="19.5" customHeight="1">
      <c r="A249" s="16"/>
      <c r="B249" s="11"/>
      <c r="C249" s="8"/>
      <c r="D249" s="8"/>
      <c r="E249" s="76"/>
      <c r="F249" s="173"/>
      <c r="G249" s="173"/>
      <c r="H249" s="173"/>
      <c r="I249" s="173"/>
      <c r="J249" s="173"/>
      <c r="K249" s="173"/>
      <c r="L249" s="168"/>
      <c r="M249" s="11"/>
      <c r="N249" s="16"/>
      <c r="O249" s="11"/>
      <c r="P249" s="8"/>
      <c r="Q249" s="8"/>
      <c r="R249" s="76"/>
      <c r="S249" s="154"/>
      <c r="T249" s="154"/>
      <c r="U249" s="154"/>
      <c r="V249" s="154"/>
      <c r="W249" s="154"/>
      <c r="X249" s="187"/>
      <c r="Y249" s="187"/>
      <c r="Z249" s="167"/>
      <c r="AA249" s="8"/>
      <c r="AB249" s="173"/>
      <c r="AC249" s="173"/>
      <c r="AD249" s="173"/>
      <c r="AE249" s="173"/>
      <c r="AF249" s="173"/>
      <c r="AG249" s="16"/>
      <c r="AH249" s="11"/>
      <c r="AI249" s="8"/>
      <c r="AJ249" s="8"/>
      <c r="AK249" s="76"/>
      <c r="AL249" s="173"/>
      <c r="AM249" s="173"/>
      <c r="AN249" s="173"/>
      <c r="AO249" s="173"/>
      <c r="AP249" s="16"/>
      <c r="AQ249" s="11"/>
      <c r="AR249" s="8"/>
      <c r="AS249" s="8"/>
      <c r="AT249" s="76"/>
      <c r="AU249" s="173"/>
      <c r="AV249" s="173"/>
      <c r="AW249" s="173"/>
      <c r="AX249" s="173"/>
      <c r="AY249" s="173"/>
      <c r="AZ249" s="16"/>
      <c r="BA249" s="11"/>
      <c r="BB249" s="8"/>
      <c r="BC249" s="8"/>
      <c r="BD249" s="76"/>
      <c r="BE249" s="173"/>
      <c r="BF249" s="173"/>
      <c r="BG249" s="173"/>
      <c r="BH249" s="173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</row>
    <row r="250" spans="1:88" ht="19.5" customHeight="1">
      <c r="A250" s="11"/>
      <c r="B250" s="11"/>
      <c r="C250" s="11"/>
      <c r="D250" s="11"/>
      <c r="E250" s="11"/>
      <c r="F250" s="154"/>
      <c r="G250" s="154"/>
      <c r="H250" s="154"/>
      <c r="I250" s="154"/>
      <c r="J250" s="154"/>
      <c r="K250" s="154"/>
      <c r="L250" s="188"/>
      <c r="M250" s="11"/>
      <c r="N250" s="16"/>
      <c r="O250" s="11"/>
      <c r="P250" s="8"/>
      <c r="Q250" s="8"/>
      <c r="R250" s="76"/>
      <c r="S250" s="154"/>
      <c r="T250" s="154"/>
      <c r="U250" s="154"/>
      <c r="V250" s="154"/>
      <c r="W250" s="154"/>
      <c r="X250" s="187"/>
      <c r="Y250" s="187"/>
      <c r="Z250" s="167"/>
      <c r="AA250" s="11"/>
      <c r="AB250" s="154"/>
      <c r="AC250" s="154"/>
      <c r="AD250" s="154"/>
      <c r="AE250" s="154"/>
      <c r="AF250" s="11"/>
      <c r="AG250" s="11"/>
      <c r="AH250" s="11"/>
      <c r="AI250" s="11"/>
      <c r="AJ250" s="11"/>
      <c r="AK250" s="11"/>
      <c r="AL250" s="154"/>
      <c r="AM250" s="154"/>
      <c r="AN250" s="154"/>
      <c r="AO250" s="154"/>
      <c r="AP250" s="11"/>
      <c r="AQ250" s="11"/>
      <c r="AR250" s="11"/>
      <c r="AS250" s="11"/>
      <c r="AT250" s="11"/>
      <c r="AU250" s="154"/>
      <c r="AV250" s="154"/>
      <c r="AW250" s="154"/>
      <c r="AX250" s="154"/>
      <c r="AY250" s="11"/>
      <c r="AZ250" s="11"/>
      <c r="BA250" s="11"/>
      <c r="BB250" s="11"/>
      <c r="BC250" s="11"/>
      <c r="BD250" s="11"/>
      <c r="BE250" s="154"/>
      <c r="BF250" s="154"/>
      <c r="BG250" s="154"/>
      <c r="BH250" s="154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</row>
    <row r="251" spans="1:88" ht="19.5" customHeight="1">
      <c r="A251" s="16"/>
      <c r="B251" s="11"/>
      <c r="C251" s="8"/>
      <c r="D251" s="8"/>
      <c r="E251" s="76"/>
      <c r="F251" s="154"/>
      <c r="G251" s="154"/>
      <c r="H251" s="154"/>
      <c r="I251" s="154"/>
      <c r="J251" s="154"/>
      <c r="K251" s="154"/>
      <c r="L251" s="188"/>
      <c r="M251" s="11"/>
      <c r="N251" s="16"/>
      <c r="O251" s="11"/>
      <c r="P251" s="11"/>
      <c r="Q251" s="11"/>
      <c r="R251" s="11"/>
      <c r="S251" s="173"/>
      <c r="T251" s="173"/>
      <c r="U251" s="173"/>
      <c r="V251" s="173"/>
      <c r="W251" s="173"/>
      <c r="X251" s="174"/>
      <c r="Y251" s="174"/>
      <c r="Z251" s="152"/>
      <c r="AA251" s="8"/>
      <c r="AB251" s="154"/>
      <c r="AC251" s="154"/>
      <c r="AD251" s="154"/>
      <c r="AE251" s="154"/>
      <c r="AF251" s="11"/>
      <c r="AG251" s="16"/>
      <c r="AH251" s="11"/>
      <c r="AI251" s="8"/>
      <c r="AJ251" s="8"/>
      <c r="AK251" s="76"/>
      <c r="AL251" s="154"/>
      <c r="AM251" s="154"/>
      <c r="AN251" s="154"/>
      <c r="AO251" s="154"/>
      <c r="AP251" s="16"/>
      <c r="AQ251" s="11"/>
      <c r="AR251" s="8"/>
      <c r="AS251" s="8"/>
      <c r="AT251" s="76"/>
      <c r="AU251" s="154"/>
      <c r="AV251" s="154"/>
      <c r="AW251" s="154"/>
      <c r="AX251" s="154"/>
      <c r="AY251" s="11"/>
      <c r="AZ251" s="16"/>
      <c r="BA251" s="11"/>
      <c r="BB251" s="8"/>
      <c r="BC251" s="8"/>
      <c r="BD251" s="76"/>
      <c r="BE251" s="154"/>
      <c r="BF251" s="154"/>
      <c r="BG251" s="154"/>
      <c r="BH251" s="154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</row>
    <row r="252" spans="1:88" ht="19.5" customHeight="1">
      <c r="A252" s="23"/>
      <c r="B252" s="11"/>
      <c r="C252" s="8"/>
      <c r="D252" s="8"/>
      <c r="E252" s="76"/>
      <c r="F252" s="154"/>
      <c r="G252" s="154"/>
      <c r="H252" s="154"/>
      <c r="I252" s="154"/>
      <c r="J252" s="154"/>
      <c r="K252" s="154"/>
      <c r="L252" s="188"/>
      <c r="M252" s="11"/>
      <c r="N252" s="16"/>
      <c r="O252" s="11"/>
      <c r="P252" s="8"/>
      <c r="Q252" s="8"/>
      <c r="R252" s="76"/>
      <c r="S252" s="154"/>
      <c r="T252" s="154"/>
      <c r="U252" s="154"/>
      <c r="V252" s="154"/>
      <c r="W252" s="154"/>
      <c r="X252" s="187"/>
      <c r="Y252" s="187"/>
      <c r="Z252" s="167"/>
      <c r="AA252" s="8"/>
      <c r="AB252" s="154"/>
      <c r="AC252" s="154"/>
      <c r="AD252" s="154"/>
      <c r="AE252" s="154"/>
      <c r="AF252" s="173"/>
      <c r="AG252" s="23"/>
      <c r="AH252" s="11"/>
      <c r="AI252" s="8"/>
      <c r="AJ252" s="8"/>
      <c r="AK252" s="76"/>
      <c r="AL252" s="154"/>
      <c r="AM252" s="154"/>
      <c r="AN252" s="154"/>
      <c r="AO252" s="154"/>
      <c r="AP252" s="23"/>
      <c r="AQ252" s="11"/>
      <c r="AR252" s="8"/>
      <c r="AS252" s="8"/>
      <c r="AT252" s="76"/>
      <c r="AU252" s="154"/>
      <c r="AV252" s="154"/>
      <c r="AW252" s="154"/>
      <c r="AX252" s="154"/>
      <c r="AY252" s="173"/>
      <c r="AZ252" s="23"/>
      <c r="BA252" s="11"/>
      <c r="BB252" s="8"/>
      <c r="BC252" s="8"/>
      <c r="BD252" s="76"/>
      <c r="BE252" s="154"/>
      <c r="BF252" s="154"/>
      <c r="BG252" s="154"/>
      <c r="BH252" s="154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</row>
    <row r="253" spans="1:88" ht="19.5" customHeight="1">
      <c r="A253" s="16"/>
      <c r="B253" s="11"/>
      <c r="C253" s="8"/>
      <c r="D253" s="8"/>
      <c r="E253" s="76"/>
      <c r="F253" s="154"/>
      <c r="G253" s="154"/>
      <c r="H253" s="154"/>
      <c r="I253" s="154"/>
      <c r="J253" s="154"/>
      <c r="K253" s="154"/>
      <c r="L253" s="188"/>
      <c r="M253" s="11"/>
      <c r="N253" s="11"/>
      <c r="O253" s="11"/>
      <c r="P253" s="8"/>
      <c r="Q253" s="8"/>
      <c r="R253" s="153"/>
      <c r="S253" s="154"/>
      <c r="T253" s="154"/>
      <c r="U253" s="154"/>
      <c r="V253" s="154"/>
      <c r="W253" s="154"/>
      <c r="X253" s="187"/>
      <c r="Y253" s="187"/>
      <c r="Z253" s="167"/>
      <c r="AA253" s="8"/>
      <c r="AB253" s="154"/>
      <c r="AC253" s="154"/>
      <c r="AD253" s="154"/>
      <c r="AE253" s="154"/>
      <c r="AF253" s="11"/>
      <c r="AG253" s="16"/>
      <c r="AH253" s="11"/>
      <c r="AI253" s="8"/>
      <c r="AJ253" s="8"/>
      <c r="AK253" s="76"/>
      <c r="AL253" s="154"/>
      <c r="AM253" s="154"/>
      <c r="AN253" s="154"/>
      <c r="AO253" s="154"/>
      <c r="AP253" s="16"/>
      <c r="AQ253" s="11"/>
      <c r="AR253" s="8"/>
      <c r="AS253" s="8"/>
      <c r="AT253" s="76"/>
      <c r="AU253" s="154"/>
      <c r="AV253" s="154"/>
      <c r="AW253" s="154"/>
      <c r="AX253" s="154"/>
      <c r="AY253" s="11"/>
      <c r="AZ253" s="16"/>
      <c r="BA253" s="11"/>
      <c r="BB253" s="8"/>
      <c r="BC253" s="8"/>
      <c r="BD253" s="76"/>
      <c r="BE253" s="154"/>
      <c r="BF253" s="154"/>
      <c r="BG253" s="154"/>
      <c r="BH253" s="154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</row>
    <row r="254" spans="1:88" ht="19.5" customHeight="1">
      <c r="A254" s="16"/>
      <c r="B254" s="11"/>
      <c r="C254" s="8"/>
      <c r="D254" s="8"/>
      <c r="E254" s="102"/>
      <c r="F254" s="189"/>
      <c r="G254" s="189"/>
      <c r="H254" s="189"/>
      <c r="I254" s="189"/>
      <c r="J254" s="189"/>
      <c r="K254" s="189"/>
      <c r="L254" s="175"/>
      <c r="M254" s="11"/>
      <c r="N254" s="16"/>
      <c r="O254" s="11"/>
      <c r="P254" s="8"/>
      <c r="Q254" s="8"/>
      <c r="R254" s="76"/>
      <c r="S254" s="154"/>
      <c r="T254" s="154"/>
      <c r="U254" s="154"/>
      <c r="V254" s="154"/>
      <c r="W254" s="154"/>
      <c r="X254" s="187"/>
      <c r="Y254" s="187"/>
      <c r="Z254" s="167"/>
      <c r="AA254" s="8"/>
      <c r="AB254" s="189"/>
      <c r="AC254" s="189"/>
      <c r="AD254" s="189"/>
      <c r="AE254" s="189"/>
      <c r="AF254" s="11"/>
      <c r="AG254" s="16"/>
      <c r="AH254" s="11"/>
      <c r="AI254" s="8"/>
      <c r="AJ254" s="8"/>
      <c r="AK254" s="102"/>
      <c r="AL254" s="84"/>
      <c r="AM254" s="84"/>
      <c r="AN254" s="84"/>
      <c r="AO254" s="84"/>
      <c r="AP254" s="16"/>
      <c r="AQ254" s="11"/>
      <c r="AR254" s="8"/>
      <c r="AS254" s="8"/>
      <c r="AT254" s="102"/>
      <c r="AU254" s="84"/>
      <c r="AV254" s="84"/>
      <c r="AW254" s="84"/>
      <c r="AX254" s="84"/>
      <c r="AY254" s="11"/>
      <c r="AZ254" s="16"/>
      <c r="BA254" s="11"/>
      <c r="BB254" s="8"/>
      <c r="BC254" s="8"/>
      <c r="BD254" s="102"/>
      <c r="BE254" s="84"/>
      <c r="BF254" s="84"/>
      <c r="BG254" s="84"/>
      <c r="BH254" s="84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</row>
    <row r="255" spans="1:88" ht="19.5" customHeight="1">
      <c r="A255" s="16"/>
      <c r="B255" s="11"/>
      <c r="C255" s="8"/>
      <c r="D255" s="8"/>
      <c r="E255" s="76"/>
      <c r="F255" s="154"/>
      <c r="G255" s="154"/>
      <c r="H255" s="154"/>
      <c r="I255" s="154"/>
      <c r="J255" s="154"/>
      <c r="K255" s="154"/>
      <c r="L255" s="188"/>
      <c r="M255" s="11"/>
      <c r="N255" s="16"/>
      <c r="O255" s="11"/>
      <c r="P255" s="8"/>
      <c r="Q255" s="8"/>
      <c r="R255" s="76"/>
      <c r="S255" s="154"/>
      <c r="T255" s="154"/>
      <c r="U255" s="154"/>
      <c r="V255" s="154"/>
      <c r="W255" s="154"/>
      <c r="X255" s="187"/>
      <c r="Y255" s="187"/>
      <c r="Z255" s="167"/>
      <c r="AA255" s="8"/>
      <c r="AB255" s="154"/>
      <c r="AC255" s="154"/>
      <c r="AD255" s="154"/>
      <c r="AE255" s="154"/>
      <c r="AF255" s="11"/>
      <c r="AG255" s="16"/>
      <c r="AH255" s="11"/>
      <c r="AI255" s="8"/>
      <c r="AJ255" s="8"/>
      <c r="AK255" s="76"/>
      <c r="AL255" s="154"/>
      <c r="AM255" s="154"/>
      <c r="AN255" s="154"/>
      <c r="AO255" s="154"/>
      <c r="AP255" s="16"/>
      <c r="AQ255" s="11"/>
      <c r="AR255" s="8"/>
      <c r="AS255" s="8"/>
      <c r="AT255" s="76"/>
      <c r="AU255" s="154"/>
      <c r="AV255" s="154"/>
      <c r="AW255" s="154"/>
      <c r="AX255" s="154"/>
      <c r="AY255" s="11"/>
      <c r="AZ255" s="16"/>
      <c r="BA255" s="11"/>
      <c r="BB255" s="8"/>
      <c r="BC255" s="8"/>
      <c r="BD255" s="76"/>
      <c r="BE255" s="154"/>
      <c r="BF255" s="154"/>
      <c r="BG255" s="154"/>
      <c r="BH255" s="154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</row>
    <row r="256" spans="1:88" ht="19.5" customHeight="1">
      <c r="A256" s="16"/>
      <c r="B256" s="11"/>
      <c r="C256" s="8"/>
      <c r="D256" s="8"/>
      <c r="E256" s="76"/>
      <c r="F256" s="154"/>
      <c r="G256" s="154"/>
      <c r="H256" s="154"/>
      <c r="I256" s="154"/>
      <c r="J256" s="154"/>
      <c r="K256" s="154"/>
      <c r="L256" s="188"/>
      <c r="M256" s="11"/>
      <c r="N256" s="16"/>
      <c r="O256" s="11"/>
      <c r="P256" s="8"/>
      <c r="Q256" s="8"/>
      <c r="R256" s="76"/>
      <c r="S256" s="154"/>
      <c r="T256" s="154"/>
      <c r="U256" s="154"/>
      <c r="V256" s="154"/>
      <c r="W256" s="154"/>
      <c r="X256" s="187"/>
      <c r="Y256" s="187"/>
      <c r="Z256" s="167"/>
      <c r="AA256" s="8"/>
      <c r="AB256" s="154"/>
      <c r="AC256" s="154"/>
      <c r="AD256" s="154"/>
      <c r="AE256" s="154"/>
      <c r="AF256" s="11"/>
      <c r="AG256" s="16"/>
      <c r="AH256" s="11"/>
      <c r="AI256" s="8"/>
      <c r="AJ256" s="8"/>
      <c r="AK256" s="76"/>
      <c r="AL256" s="154"/>
      <c r="AM256" s="154"/>
      <c r="AN256" s="154"/>
      <c r="AO256" s="154"/>
      <c r="AP256" s="16"/>
      <c r="AQ256" s="11"/>
      <c r="AR256" s="8"/>
      <c r="AS256" s="8"/>
      <c r="AT256" s="76"/>
      <c r="AU256" s="154"/>
      <c r="AV256" s="154"/>
      <c r="AW256" s="154"/>
      <c r="AX256" s="154"/>
      <c r="AY256" s="11"/>
      <c r="AZ256" s="16"/>
      <c r="BA256" s="11"/>
      <c r="BB256" s="8"/>
      <c r="BC256" s="8"/>
      <c r="BD256" s="76"/>
      <c r="BE256" s="154"/>
      <c r="BF256" s="154"/>
      <c r="BG256" s="154"/>
      <c r="BH256" s="154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</row>
    <row r="257" spans="1:88" ht="19.5" customHeight="1">
      <c r="A257" s="16"/>
      <c r="B257" s="11"/>
      <c r="C257" s="8"/>
      <c r="D257" s="8"/>
      <c r="E257" s="76"/>
      <c r="F257" s="154"/>
      <c r="G257" s="154"/>
      <c r="H257" s="154"/>
      <c r="I257" s="154"/>
      <c r="J257" s="154"/>
      <c r="K257" s="154"/>
      <c r="L257" s="188"/>
      <c r="M257" s="11"/>
      <c r="N257" s="16"/>
      <c r="O257" s="11"/>
      <c r="P257" s="8"/>
      <c r="Q257" s="8"/>
      <c r="R257" s="76"/>
      <c r="S257" s="154"/>
      <c r="T257" s="154"/>
      <c r="U257" s="154"/>
      <c r="V257" s="154"/>
      <c r="W257" s="154"/>
      <c r="X257" s="187"/>
      <c r="Y257" s="187"/>
      <c r="Z257" s="167"/>
      <c r="AA257" s="8"/>
      <c r="AB257" s="154"/>
      <c r="AC257" s="154"/>
      <c r="AD257" s="154"/>
      <c r="AE257" s="154"/>
      <c r="AF257" s="11"/>
      <c r="AG257" s="16"/>
      <c r="AH257" s="11"/>
      <c r="AI257" s="8"/>
      <c r="AJ257" s="8"/>
      <c r="AK257" s="76"/>
      <c r="AL257" s="154"/>
      <c r="AM257" s="154"/>
      <c r="AN257" s="154"/>
      <c r="AO257" s="154"/>
      <c r="AP257" s="16"/>
      <c r="AQ257" s="11"/>
      <c r="AR257" s="8"/>
      <c r="AS257" s="8"/>
      <c r="AT257" s="76"/>
      <c r="AU257" s="154"/>
      <c r="AV257" s="154"/>
      <c r="AW257" s="154"/>
      <c r="AX257" s="154"/>
      <c r="AY257" s="11"/>
      <c r="AZ257" s="16"/>
      <c r="BA257" s="11"/>
      <c r="BB257" s="8"/>
      <c r="BC257" s="8"/>
      <c r="BD257" s="76"/>
      <c r="BE257" s="154"/>
      <c r="BF257" s="154"/>
      <c r="BG257" s="154"/>
      <c r="BH257" s="154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</row>
    <row r="258" spans="1:88" ht="19.5" customHeight="1">
      <c r="A258" s="11"/>
      <c r="B258" s="11"/>
      <c r="C258" s="11"/>
      <c r="D258" s="11"/>
      <c r="E258" s="11"/>
      <c r="F258" s="173"/>
      <c r="G258" s="173"/>
      <c r="H258" s="173"/>
      <c r="I258" s="173"/>
      <c r="J258" s="173"/>
      <c r="K258" s="173"/>
      <c r="L258" s="168"/>
      <c r="M258" s="11"/>
      <c r="N258" s="16"/>
      <c r="O258" s="11"/>
      <c r="P258" s="8"/>
      <c r="Q258" s="8"/>
      <c r="R258" s="76"/>
      <c r="S258" s="154"/>
      <c r="T258" s="154"/>
      <c r="U258" s="154"/>
      <c r="V258" s="154"/>
      <c r="W258" s="154"/>
      <c r="X258" s="187"/>
      <c r="Y258" s="187"/>
      <c r="Z258" s="167"/>
      <c r="AA258" s="11"/>
      <c r="AB258" s="173"/>
      <c r="AC258" s="173"/>
      <c r="AD258" s="173"/>
      <c r="AE258" s="173"/>
      <c r="AF258" s="11"/>
      <c r="AG258" s="11"/>
      <c r="AH258" s="11"/>
      <c r="AI258" s="11"/>
      <c r="AJ258" s="11"/>
      <c r="AK258" s="11"/>
      <c r="AL258" s="173"/>
      <c r="AM258" s="173"/>
      <c r="AN258" s="173"/>
      <c r="AO258" s="173"/>
      <c r="AP258" s="11"/>
      <c r="AQ258" s="11"/>
      <c r="AR258" s="11"/>
      <c r="AS258" s="11"/>
      <c r="AT258" s="11"/>
      <c r="AU258" s="173"/>
      <c r="AV258" s="173"/>
      <c r="AW258" s="173"/>
      <c r="AX258" s="173"/>
      <c r="AY258" s="11"/>
      <c r="AZ258" s="11"/>
      <c r="BA258" s="11"/>
      <c r="BB258" s="11"/>
      <c r="BC258" s="11"/>
      <c r="BD258" s="11"/>
      <c r="BE258" s="173"/>
      <c r="BF258" s="173"/>
      <c r="BG258" s="173"/>
      <c r="BH258" s="173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</row>
    <row r="259" spans="1:88" ht="19.5" customHeight="1">
      <c r="A259" s="16"/>
      <c r="B259" s="11"/>
      <c r="C259" s="8"/>
      <c r="D259" s="8"/>
      <c r="E259" s="76"/>
      <c r="F259" s="154"/>
      <c r="G259" s="154"/>
      <c r="H259" s="154"/>
      <c r="I259" s="154"/>
      <c r="J259" s="154"/>
      <c r="K259" s="154"/>
      <c r="L259" s="188"/>
      <c r="M259" s="11"/>
      <c r="N259" s="16"/>
      <c r="O259" s="8"/>
      <c r="P259" s="8"/>
      <c r="Q259" s="8"/>
      <c r="R259" s="159"/>
      <c r="S259" s="154"/>
      <c r="T259" s="154"/>
      <c r="U259" s="154"/>
      <c r="V259" s="154"/>
      <c r="W259" s="154"/>
      <c r="X259" s="187"/>
      <c r="Y259" s="187"/>
      <c r="Z259" s="190"/>
      <c r="AA259" s="8"/>
      <c r="AB259" s="154"/>
      <c r="AC259" s="154"/>
      <c r="AD259" s="154"/>
      <c r="AE259" s="154"/>
      <c r="AF259" s="11"/>
      <c r="AG259" s="16"/>
      <c r="AH259" s="11"/>
      <c r="AI259" s="8"/>
      <c r="AJ259" s="8"/>
      <c r="AK259" s="76"/>
      <c r="AL259" s="154"/>
      <c r="AM259" s="154"/>
      <c r="AN259" s="154"/>
      <c r="AO259" s="154"/>
      <c r="AP259" s="16"/>
      <c r="AQ259" s="11"/>
      <c r="AR259" s="8"/>
      <c r="AS259" s="8"/>
      <c r="AT259" s="76"/>
      <c r="AU259" s="154"/>
      <c r="AV259" s="154"/>
      <c r="AW259" s="154"/>
      <c r="AX259" s="154"/>
      <c r="AY259" s="11"/>
      <c r="AZ259" s="16"/>
      <c r="BA259" s="11"/>
      <c r="BB259" s="8"/>
      <c r="BC259" s="8"/>
      <c r="BD259" s="76"/>
      <c r="BE259" s="154"/>
      <c r="BF259" s="154"/>
      <c r="BG259" s="154"/>
      <c r="BH259" s="154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</row>
    <row r="260" spans="1:88" ht="19.5" customHeight="1">
      <c r="A260" s="16"/>
      <c r="B260" s="11"/>
      <c r="C260" s="8"/>
      <c r="D260" s="8"/>
      <c r="E260" s="153"/>
      <c r="F260" s="154"/>
      <c r="G260" s="154"/>
      <c r="H260" s="154"/>
      <c r="I260" s="154"/>
      <c r="J260" s="154"/>
      <c r="K260" s="154"/>
      <c r="L260" s="188"/>
      <c r="M260" s="11"/>
      <c r="N260" s="16"/>
      <c r="O260" s="8"/>
      <c r="P260" s="8"/>
      <c r="Q260" s="8"/>
      <c r="R260" s="8"/>
      <c r="S260" s="8"/>
      <c r="T260" s="8"/>
      <c r="U260" s="8"/>
      <c r="V260" s="8"/>
      <c r="W260" s="8"/>
      <c r="X260" s="97"/>
      <c r="Y260" s="97"/>
      <c r="Z260" s="167"/>
      <c r="AA260" s="8"/>
      <c r="AB260" s="154"/>
      <c r="AC260" s="154"/>
      <c r="AD260" s="154"/>
      <c r="AE260" s="154"/>
      <c r="AF260" s="11"/>
      <c r="AG260" s="16"/>
      <c r="AH260" s="11"/>
      <c r="AI260" s="8"/>
      <c r="AJ260" s="8"/>
      <c r="AK260" s="153"/>
      <c r="AL260" s="154"/>
      <c r="AM260" s="154"/>
      <c r="AN260" s="154"/>
      <c r="AO260" s="154"/>
      <c r="AP260" s="16"/>
      <c r="AQ260" s="11"/>
      <c r="AR260" s="8"/>
      <c r="AS260" s="8"/>
      <c r="AT260" s="153"/>
      <c r="AU260" s="154"/>
      <c r="AV260" s="154"/>
      <c r="AW260" s="154"/>
      <c r="AX260" s="154"/>
      <c r="AY260" s="11"/>
      <c r="AZ260" s="16"/>
      <c r="BA260" s="11"/>
      <c r="BB260" s="8"/>
      <c r="BC260" s="8"/>
      <c r="BD260" s="153"/>
      <c r="BE260" s="154"/>
      <c r="BF260" s="154"/>
      <c r="BG260" s="154"/>
      <c r="BH260" s="154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</row>
    <row r="261" spans="1:88" ht="19.5" customHeight="1">
      <c r="A261" s="16"/>
      <c r="B261" s="11"/>
      <c r="C261" s="8"/>
      <c r="D261" s="8"/>
      <c r="E261" s="76"/>
      <c r="F261" s="154"/>
      <c r="G261" s="154"/>
      <c r="H261" s="154"/>
      <c r="I261" s="154"/>
      <c r="J261" s="154"/>
      <c r="K261" s="154"/>
      <c r="L261" s="188"/>
      <c r="M261" s="11"/>
      <c r="N261" s="8"/>
      <c r="O261" s="11"/>
      <c r="P261" s="11"/>
      <c r="Q261" s="11"/>
      <c r="R261" s="11"/>
      <c r="S261" s="11"/>
      <c r="T261" s="11"/>
      <c r="U261" s="11"/>
      <c r="V261" s="11"/>
      <c r="W261" s="11"/>
      <c r="X261" s="157"/>
      <c r="Y261" s="157"/>
      <c r="Z261" s="152"/>
      <c r="AA261" s="8"/>
      <c r="AB261" s="154"/>
      <c r="AC261" s="154"/>
      <c r="AD261" s="154"/>
      <c r="AE261" s="154"/>
      <c r="AF261" s="11"/>
      <c r="AG261" s="16"/>
      <c r="AH261" s="11"/>
      <c r="AI261" s="8"/>
      <c r="AJ261" s="8"/>
      <c r="AK261" s="76"/>
      <c r="AL261" s="154"/>
      <c r="AM261" s="154"/>
      <c r="AN261" s="154"/>
      <c r="AO261" s="154"/>
      <c r="AP261" s="16"/>
      <c r="AQ261" s="11"/>
      <c r="AR261" s="8"/>
      <c r="AS261" s="8"/>
      <c r="AT261" s="76"/>
      <c r="AU261" s="154"/>
      <c r="AV261" s="154"/>
      <c r="AW261" s="154"/>
      <c r="AX261" s="154"/>
      <c r="AY261" s="11"/>
      <c r="AZ261" s="16"/>
      <c r="BA261" s="11"/>
      <c r="BB261" s="8"/>
      <c r="BC261" s="8"/>
      <c r="BD261" s="76"/>
      <c r="BE261" s="154"/>
      <c r="BF261" s="154"/>
      <c r="BG261" s="154"/>
      <c r="BH261" s="154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</row>
    <row r="262" spans="1:88" ht="19.5" customHeight="1">
      <c r="A262" s="16"/>
      <c r="B262" s="11"/>
      <c r="C262" s="8"/>
      <c r="D262" s="8"/>
      <c r="E262" s="76"/>
      <c r="F262" s="154"/>
      <c r="G262" s="154"/>
      <c r="H262" s="154"/>
      <c r="I262" s="154"/>
      <c r="J262" s="154"/>
      <c r="K262" s="154"/>
      <c r="L262" s="188"/>
      <c r="M262" s="11"/>
      <c r="N262" s="8"/>
      <c r="O262" s="11"/>
      <c r="P262" s="11"/>
      <c r="Q262" s="11"/>
      <c r="R262" s="11"/>
      <c r="S262" s="11"/>
      <c r="T262" s="11"/>
      <c r="U262" s="11"/>
      <c r="V262" s="11"/>
      <c r="W262" s="11"/>
      <c r="X262" s="157"/>
      <c r="Y262" s="157"/>
      <c r="Z262" s="152"/>
      <c r="AA262" s="8"/>
      <c r="AB262" s="154"/>
      <c r="AC262" s="154"/>
      <c r="AD262" s="154"/>
      <c r="AE262" s="154"/>
      <c r="AF262" s="11"/>
      <c r="AG262" s="16"/>
      <c r="AH262" s="11"/>
      <c r="AI262" s="8"/>
      <c r="AJ262" s="8"/>
      <c r="AK262" s="76"/>
      <c r="AL262" s="154"/>
      <c r="AM262" s="154"/>
      <c r="AN262" s="154"/>
      <c r="AO262" s="154"/>
      <c r="AP262" s="16"/>
      <c r="AQ262" s="11"/>
      <c r="AR262" s="8"/>
      <c r="AS262" s="8"/>
      <c r="AT262" s="76"/>
      <c r="AU262" s="154"/>
      <c r="AV262" s="154"/>
      <c r="AW262" s="154"/>
      <c r="AX262" s="154"/>
      <c r="AY262" s="11"/>
      <c r="AZ262" s="16"/>
      <c r="BA262" s="11"/>
      <c r="BB262" s="8"/>
      <c r="BC262" s="8"/>
      <c r="BD262" s="76"/>
      <c r="BE262" s="154"/>
      <c r="BF262" s="154"/>
      <c r="BG262" s="154"/>
      <c r="BH262" s="154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</row>
    <row r="263" spans="1:88" ht="19.5" customHeight="1">
      <c r="A263" s="16"/>
      <c r="B263" s="11"/>
      <c r="C263" s="8"/>
      <c r="D263" s="8"/>
      <c r="E263" s="76"/>
      <c r="F263" s="154"/>
      <c r="G263" s="154"/>
      <c r="H263" s="154"/>
      <c r="I263" s="154"/>
      <c r="J263" s="154"/>
      <c r="K263" s="154"/>
      <c r="L263" s="188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57"/>
      <c r="Y263" s="157"/>
      <c r="Z263" s="152"/>
      <c r="AA263" s="8"/>
      <c r="AB263" s="154"/>
      <c r="AC263" s="154"/>
      <c r="AD263" s="154"/>
      <c r="AE263" s="154"/>
      <c r="AF263" s="11"/>
      <c r="AG263" s="16"/>
      <c r="AH263" s="11"/>
      <c r="AI263" s="8"/>
      <c r="AJ263" s="8"/>
      <c r="AK263" s="76"/>
      <c r="AL263" s="154"/>
      <c r="AM263" s="154"/>
      <c r="AN263" s="154"/>
      <c r="AO263" s="154"/>
      <c r="AP263" s="16"/>
      <c r="AQ263" s="11"/>
      <c r="AR263" s="8"/>
      <c r="AS263" s="8"/>
      <c r="AT263" s="76"/>
      <c r="AU263" s="154"/>
      <c r="AV263" s="154"/>
      <c r="AW263" s="154"/>
      <c r="AX263" s="154"/>
      <c r="AY263" s="11"/>
      <c r="AZ263" s="16"/>
      <c r="BA263" s="11"/>
      <c r="BB263" s="8"/>
      <c r="BC263" s="8"/>
      <c r="BD263" s="76"/>
      <c r="BE263" s="154"/>
      <c r="BF263" s="154"/>
      <c r="BG263" s="154"/>
      <c r="BH263" s="154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</row>
    <row r="264" spans="1:88" ht="19.5" customHeight="1">
      <c r="A264" s="16"/>
      <c r="B264" s="11"/>
      <c r="C264" s="8"/>
      <c r="D264" s="8"/>
      <c r="E264" s="76"/>
      <c r="F264" s="154"/>
      <c r="G264" s="154"/>
      <c r="H264" s="154"/>
      <c r="I264" s="154"/>
      <c r="J264" s="154"/>
      <c r="K264" s="154"/>
      <c r="L264" s="188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57"/>
      <c r="Y264" s="157"/>
      <c r="Z264" s="152"/>
      <c r="AA264" s="8"/>
      <c r="AB264" s="154"/>
      <c r="AC264" s="154"/>
      <c r="AD264" s="154"/>
      <c r="AE264" s="154"/>
      <c r="AF264" s="11"/>
      <c r="AG264" s="16"/>
      <c r="AH264" s="11"/>
      <c r="AI264" s="8"/>
      <c r="AJ264" s="8"/>
      <c r="AK264" s="76"/>
      <c r="AL264" s="154"/>
      <c r="AM264" s="154"/>
      <c r="AN264" s="154"/>
      <c r="AO264" s="154"/>
      <c r="AP264" s="16"/>
      <c r="AQ264" s="11"/>
      <c r="AR264" s="8"/>
      <c r="AS264" s="8"/>
      <c r="AT264" s="76"/>
      <c r="AU264" s="154"/>
      <c r="AV264" s="154"/>
      <c r="AW264" s="154"/>
      <c r="AX264" s="154"/>
      <c r="AY264" s="11"/>
      <c r="AZ264" s="16"/>
      <c r="BA264" s="11"/>
      <c r="BB264" s="8"/>
      <c r="BC264" s="8"/>
      <c r="BD264" s="76"/>
      <c r="BE264" s="154"/>
      <c r="BF264" s="154"/>
      <c r="BG264" s="154"/>
      <c r="BH264" s="154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</row>
    <row r="265" spans="1:88" ht="19.5" customHeight="1">
      <c r="A265" s="16"/>
      <c r="B265" s="11"/>
      <c r="C265" s="8"/>
      <c r="D265" s="8"/>
      <c r="E265" s="76"/>
      <c r="F265" s="154"/>
      <c r="G265" s="154"/>
      <c r="H265" s="154"/>
      <c r="I265" s="154"/>
      <c r="J265" s="154"/>
      <c r="K265" s="154"/>
      <c r="L265" s="175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57"/>
      <c r="Y265" s="157"/>
      <c r="Z265" s="152"/>
      <c r="AA265" s="8"/>
      <c r="AB265" s="154"/>
      <c r="AC265" s="154"/>
      <c r="AD265" s="154"/>
      <c r="AE265" s="189"/>
      <c r="AF265" s="11"/>
      <c r="AG265" s="16"/>
      <c r="AH265" s="11"/>
      <c r="AI265" s="8"/>
      <c r="AJ265" s="8"/>
      <c r="AK265" s="76"/>
      <c r="AL265" s="73"/>
      <c r="AM265" s="73"/>
      <c r="AN265" s="73"/>
      <c r="AO265" s="102"/>
      <c r="AP265" s="16"/>
      <c r="AQ265" s="11"/>
      <c r="AR265" s="8"/>
      <c r="AS265" s="8"/>
      <c r="AT265" s="76"/>
      <c r="AU265" s="73"/>
      <c r="AV265" s="73"/>
      <c r="AW265" s="73"/>
      <c r="AX265" s="102"/>
      <c r="AY265" s="11"/>
      <c r="AZ265" s="16"/>
      <c r="BA265" s="11"/>
      <c r="BB265" s="8"/>
      <c r="BC265" s="8"/>
      <c r="BD265" s="76"/>
      <c r="BE265" s="73"/>
      <c r="BF265" s="73"/>
      <c r="BG265" s="73"/>
      <c r="BH265" s="102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</row>
    <row r="266" spans="1:88" ht="19.5" customHeight="1">
      <c r="A266" s="8"/>
      <c r="B266" s="8"/>
      <c r="C266" s="8"/>
      <c r="D266" s="8"/>
      <c r="E266" s="159"/>
      <c r="F266" s="154"/>
      <c r="G266" s="154"/>
      <c r="H266" s="154"/>
      <c r="I266" s="154"/>
      <c r="J266" s="154"/>
      <c r="K266" s="154"/>
      <c r="L266" s="191"/>
      <c r="M266" s="8"/>
      <c r="N266" s="11"/>
      <c r="O266" s="10"/>
      <c r="P266" s="16"/>
      <c r="Q266" s="16"/>
      <c r="R266" s="16"/>
      <c r="S266" s="10"/>
      <c r="T266" s="10"/>
      <c r="U266" s="10"/>
      <c r="V266" s="10"/>
      <c r="W266" s="10"/>
      <c r="X266" s="97"/>
      <c r="Y266" s="97"/>
      <c r="Z266" s="152"/>
      <c r="AA266" s="8"/>
      <c r="AB266" s="154"/>
      <c r="AC266" s="154"/>
      <c r="AD266" s="154"/>
      <c r="AE266" s="160"/>
      <c r="AF266" s="11"/>
      <c r="AG266" s="8"/>
      <c r="AH266" s="8"/>
      <c r="AI266" s="8"/>
      <c r="AJ266" s="8"/>
      <c r="AK266" s="159"/>
      <c r="AL266" s="73"/>
      <c r="AM266" s="73"/>
      <c r="AN266" s="73"/>
      <c r="AO266" s="159"/>
      <c r="AP266" s="8"/>
      <c r="AQ266" s="8"/>
      <c r="AR266" s="8"/>
      <c r="AS266" s="8"/>
      <c r="AT266" s="159"/>
      <c r="AU266" s="73"/>
      <c r="AV266" s="73"/>
      <c r="AW266" s="73"/>
      <c r="AX266" s="159"/>
      <c r="AY266" s="11"/>
      <c r="AZ266" s="8"/>
      <c r="BA266" s="8"/>
      <c r="BB266" s="8"/>
      <c r="BC266" s="8"/>
      <c r="BD266" s="159"/>
      <c r="BE266" s="73"/>
      <c r="BF266" s="73"/>
      <c r="BG266" s="73"/>
      <c r="BH266" s="159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</row>
    <row r="267" spans="1:88" ht="19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188"/>
      <c r="M267" s="8"/>
      <c r="N267" s="11"/>
      <c r="O267" s="10"/>
      <c r="P267" s="10"/>
      <c r="Q267" s="10"/>
      <c r="R267" s="10"/>
      <c r="S267" s="10"/>
      <c r="T267" s="10"/>
      <c r="U267" s="10"/>
      <c r="V267" s="10"/>
      <c r="W267" s="10"/>
      <c r="X267" s="97"/>
      <c r="Y267" s="97"/>
      <c r="Z267" s="152"/>
      <c r="AA267" s="8"/>
      <c r="AB267" s="8"/>
      <c r="AC267" s="8"/>
      <c r="AD267" s="8"/>
      <c r="AE267" s="8"/>
      <c r="AF267" s="11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11"/>
      <c r="AZ267" s="8"/>
      <c r="BA267" s="8"/>
      <c r="BB267" s="8"/>
      <c r="BC267" s="8"/>
      <c r="BD267" s="8"/>
      <c r="BE267" s="8"/>
      <c r="BF267" s="8"/>
      <c r="BG267" s="8"/>
      <c r="BH267" s="8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</row>
    <row r="268" spans="1:88" ht="19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68"/>
      <c r="M268" s="11"/>
      <c r="N268" s="156"/>
      <c r="O268" s="11"/>
      <c r="P268" s="111"/>
      <c r="Q268" s="111"/>
      <c r="R268" s="111"/>
      <c r="S268" s="157"/>
      <c r="T268" s="157"/>
      <c r="U268" s="157"/>
      <c r="V268" s="157"/>
      <c r="W268" s="157"/>
      <c r="X268" s="157"/>
      <c r="Y268" s="157"/>
      <c r="Z268" s="152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</row>
    <row r="269" spans="1:88" ht="19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68"/>
      <c r="M269" s="11"/>
      <c r="N269" s="162"/>
      <c r="O269" s="11"/>
      <c r="P269" s="111"/>
      <c r="Q269" s="111"/>
      <c r="R269" s="111"/>
      <c r="S269" s="157"/>
      <c r="T269" s="157"/>
      <c r="U269" s="157"/>
      <c r="V269" s="157"/>
      <c r="W269" s="157"/>
      <c r="X269" s="157"/>
      <c r="Y269" s="157"/>
      <c r="Z269" s="152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</row>
    <row r="270" spans="1:88" ht="19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68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57"/>
      <c r="Y270" s="157"/>
      <c r="Z270" s="152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</row>
    <row r="271" spans="1:88" ht="19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68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57"/>
      <c r="Y271" s="157"/>
      <c r="Z271" s="152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</row>
    <row r="272" spans="1:88" ht="19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68"/>
      <c r="M272" s="11"/>
      <c r="N272" s="11"/>
      <c r="O272" s="8"/>
      <c r="P272" s="8"/>
      <c r="Q272" s="8"/>
      <c r="R272" s="11"/>
      <c r="S272" s="11"/>
      <c r="T272" s="11"/>
      <c r="U272" s="11"/>
      <c r="V272" s="11"/>
      <c r="W272" s="11"/>
      <c r="X272" s="157"/>
      <c r="Y272" s="157"/>
      <c r="Z272" s="152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</row>
    <row r="273" spans="1:88" ht="19.5" customHeight="1">
      <c r="A273" s="156"/>
      <c r="B273" s="10"/>
      <c r="C273" s="16"/>
      <c r="D273" s="16"/>
      <c r="E273" s="16"/>
      <c r="F273" s="10"/>
      <c r="G273" s="10"/>
      <c r="H273" s="10"/>
      <c r="I273" s="10"/>
      <c r="J273" s="10"/>
      <c r="K273" s="10"/>
      <c r="L273" s="166"/>
      <c r="M273" s="10"/>
      <c r="N273" s="11"/>
      <c r="O273" s="10"/>
      <c r="P273" s="10"/>
      <c r="Q273" s="10"/>
      <c r="R273" s="11"/>
      <c r="S273" s="11"/>
      <c r="T273" s="11"/>
      <c r="U273" s="11"/>
      <c r="V273" s="11"/>
      <c r="W273" s="11"/>
      <c r="X273" s="157"/>
      <c r="Y273" s="157"/>
      <c r="Z273" s="152"/>
      <c r="AA273" s="16"/>
      <c r="AB273" s="10"/>
      <c r="AC273" s="10"/>
      <c r="AD273" s="10"/>
      <c r="AE273" s="111"/>
      <c r="AF273" s="11"/>
      <c r="AG273" s="156"/>
      <c r="AH273" s="10"/>
      <c r="AI273" s="16"/>
      <c r="AJ273" s="16"/>
      <c r="AK273" s="16"/>
      <c r="AL273" s="10"/>
      <c r="AM273" s="10"/>
      <c r="AN273" s="10"/>
      <c r="AO273" s="111"/>
      <c r="AP273" s="156"/>
      <c r="AQ273" s="10"/>
      <c r="AR273" s="16"/>
      <c r="AS273" s="16"/>
      <c r="AT273" s="16"/>
      <c r="AU273" s="10"/>
      <c r="AV273" s="10"/>
      <c r="AW273" s="10"/>
      <c r="AX273" s="111"/>
      <c r="AY273" s="11"/>
      <c r="AZ273" s="156"/>
      <c r="BA273" s="10"/>
      <c r="BB273" s="16"/>
      <c r="BC273" s="16"/>
      <c r="BD273" s="16"/>
      <c r="BE273" s="10"/>
      <c r="BF273" s="10"/>
      <c r="BG273" s="10"/>
      <c r="BH273" s="1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</row>
    <row r="274" spans="1:88" ht="19.5" customHeight="1">
      <c r="A274" s="162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66"/>
      <c r="M274" s="10"/>
      <c r="N274" s="8"/>
      <c r="O274" s="10"/>
      <c r="P274" s="10"/>
      <c r="Q274" s="10"/>
      <c r="R274" s="111"/>
      <c r="S274" s="10"/>
      <c r="T274" s="10"/>
      <c r="U274" s="10"/>
      <c r="V274" s="10"/>
      <c r="W274" s="10"/>
      <c r="X274" s="97"/>
      <c r="Y274" s="97"/>
      <c r="Z274" s="167"/>
      <c r="AA274" s="10"/>
      <c r="AB274" s="10"/>
      <c r="AC274" s="10"/>
      <c r="AD274" s="10"/>
      <c r="AE274" s="111"/>
      <c r="AF274" s="11"/>
      <c r="AG274" s="162"/>
      <c r="AH274" s="10"/>
      <c r="AI274" s="10"/>
      <c r="AJ274" s="10"/>
      <c r="AK274" s="10"/>
      <c r="AL274" s="10"/>
      <c r="AM274" s="10"/>
      <c r="AN274" s="10"/>
      <c r="AO274" s="111"/>
      <c r="AP274" s="162"/>
      <c r="AQ274" s="10"/>
      <c r="AR274" s="10"/>
      <c r="AS274" s="10"/>
      <c r="AT274" s="10"/>
      <c r="AU274" s="10"/>
      <c r="AV274" s="10"/>
      <c r="AW274" s="10"/>
      <c r="AX274" s="111"/>
      <c r="AY274" s="11"/>
      <c r="AZ274" s="162"/>
      <c r="BA274" s="10"/>
      <c r="BB274" s="10"/>
      <c r="BC274" s="10"/>
      <c r="BD274" s="10"/>
      <c r="BE274" s="10"/>
      <c r="BF274" s="10"/>
      <c r="BG274" s="10"/>
      <c r="BH274" s="1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</row>
    <row r="275" spans="1:88" ht="19.5" customHeight="1">
      <c r="A275" s="11"/>
      <c r="B275" s="11"/>
      <c r="C275" s="111"/>
      <c r="D275" s="111"/>
      <c r="E275" s="111"/>
      <c r="F275" s="157"/>
      <c r="G275" s="157"/>
      <c r="H275" s="157"/>
      <c r="I275" s="157"/>
      <c r="J275" s="111"/>
      <c r="K275" s="111"/>
      <c r="L275" s="166"/>
      <c r="M275" s="11"/>
      <c r="N275" s="10"/>
      <c r="O275" s="10"/>
      <c r="P275" s="10"/>
      <c r="Q275" s="10"/>
      <c r="R275" s="11"/>
      <c r="S275" s="11"/>
      <c r="T275" s="11"/>
      <c r="U275" s="11"/>
      <c r="V275" s="11"/>
      <c r="W275" s="11"/>
      <c r="X275" s="157"/>
      <c r="Y275" s="157"/>
      <c r="Z275" s="152"/>
      <c r="AA275" s="111"/>
      <c r="AB275" s="157"/>
      <c r="AC275" s="111"/>
      <c r="AD275" s="111"/>
      <c r="AE275" s="111"/>
      <c r="AF275" s="11"/>
      <c r="AG275" s="11"/>
      <c r="AH275" s="11"/>
      <c r="AI275" s="111"/>
      <c r="AJ275" s="111"/>
      <c r="AK275" s="111"/>
      <c r="AL275" s="157"/>
      <c r="AM275" s="111"/>
      <c r="AN275" s="111"/>
      <c r="AO275" s="111"/>
      <c r="AP275" s="11"/>
      <c r="AQ275" s="11"/>
      <c r="AR275" s="111"/>
      <c r="AS275" s="111"/>
      <c r="AT275" s="111"/>
      <c r="AU275" s="157"/>
      <c r="AV275" s="111"/>
      <c r="AW275" s="111"/>
      <c r="AX275" s="111"/>
      <c r="AY275" s="11"/>
      <c r="AZ275" s="11"/>
      <c r="BA275" s="11"/>
      <c r="BB275" s="111"/>
      <c r="BC275" s="111"/>
      <c r="BD275" s="111"/>
      <c r="BE275" s="157"/>
      <c r="BF275" s="111"/>
      <c r="BG275" s="111"/>
      <c r="BH275" s="1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</row>
    <row r="276" spans="1:88" ht="19.5" customHeight="1">
      <c r="A276" s="11"/>
      <c r="B276" s="11"/>
      <c r="C276" s="111"/>
      <c r="D276" s="111"/>
      <c r="E276" s="111"/>
      <c r="F276" s="157"/>
      <c r="G276" s="157"/>
      <c r="H276" s="157"/>
      <c r="I276" s="157"/>
      <c r="J276" s="111"/>
      <c r="K276" s="111"/>
      <c r="L276" s="166"/>
      <c r="M276" s="11"/>
      <c r="N276" s="10"/>
      <c r="O276" s="8"/>
      <c r="P276" s="8"/>
      <c r="Q276" s="8"/>
      <c r="R276" s="11"/>
      <c r="S276" s="11"/>
      <c r="T276" s="11"/>
      <c r="U276" s="11"/>
      <c r="V276" s="11"/>
      <c r="W276" s="11"/>
      <c r="X276" s="157"/>
      <c r="Y276" s="157"/>
      <c r="Z276" s="152"/>
      <c r="AA276" s="111"/>
      <c r="AB276" s="157"/>
      <c r="AC276" s="111"/>
      <c r="AD276" s="111"/>
      <c r="AE276" s="111"/>
      <c r="AF276" s="11"/>
      <c r="AG276" s="11"/>
      <c r="AH276" s="11"/>
      <c r="AI276" s="111"/>
      <c r="AJ276" s="111"/>
      <c r="AK276" s="111"/>
      <c r="AL276" s="157"/>
      <c r="AM276" s="111"/>
      <c r="AN276" s="111"/>
      <c r="AO276" s="111"/>
      <c r="AP276" s="11"/>
      <c r="AQ276" s="11"/>
      <c r="AR276" s="111"/>
      <c r="AS276" s="111"/>
      <c r="AT276" s="111"/>
      <c r="AU276" s="157"/>
      <c r="AV276" s="111"/>
      <c r="AW276" s="111"/>
      <c r="AX276" s="111"/>
      <c r="AY276" s="11"/>
      <c r="AZ276" s="11"/>
      <c r="BA276" s="11"/>
      <c r="BB276" s="111"/>
      <c r="BC276" s="111"/>
      <c r="BD276" s="111"/>
      <c r="BE276" s="157"/>
      <c r="BF276" s="111"/>
      <c r="BG276" s="111"/>
      <c r="BH276" s="1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</row>
    <row r="277" spans="1:88" ht="19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68"/>
      <c r="M277" s="11"/>
      <c r="N277" s="10"/>
      <c r="O277" s="54"/>
      <c r="P277" s="54"/>
      <c r="Q277" s="54"/>
      <c r="R277" s="169"/>
      <c r="S277" s="111"/>
      <c r="T277" s="111"/>
      <c r="U277" s="111"/>
      <c r="V277" s="111"/>
      <c r="W277" s="111"/>
      <c r="X277" s="157"/>
      <c r="Y277" s="157"/>
      <c r="Z277" s="152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</row>
    <row r="278" spans="1:88" ht="19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68"/>
      <c r="M278" s="11"/>
      <c r="N278" s="8"/>
      <c r="O278" s="8"/>
      <c r="P278" s="8"/>
      <c r="Q278" s="8"/>
      <c r="R278" s="11"/>
      <c r="S278" s="170"/>
      <c r="T278" s="170"/>
      <c r="U278" s="170"/>
      <c r="V278" s="170"/>
      <c r="W278" s="170"/>
      <c r="X278" s="171"/>
      <c r="Y278" s="171"/>
      <c r="Z278" s="152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</row>
    <row r="279" spans="1:88" ht="19.5" customHeight="1">
      <c r="A279" s="8"/>
      <c r="B279" s="8"/>
      <c r="C279" s="8"/>
      <c r="D279" s="8"/>
      <c r="E279" s="11"/>
      <c r="F279" s="11"/>
      <c r="G279" s="11"/>
      <c r="H279" s="11"/>
      <c r="I279" s="11"/>
      <c r="J279" s="11"/>
      <c r="K279" s="11"/>
      <c r="L279" s="168"/>
      <c r="M279" s="8"/>
      <c r="N279" s="54"/>
      <c r="O279" s="11"/>
      <c r="P279" s="8"/>
      <c r="Q279" s="8"/>
      <c r="R279" s="172"/>
      <c r="S279" s="154"/>
      <c r="T279" s="154"/>
      <c r="U279" s="154"/>
      <c r="V279" s="154"/>
      <c r="W279" s="154"/>
      <c r="X279" s="187"/>
      <c r="Y279" s="187"/>
      <c r="Z279" s="167"/>
      <c r="AA279" s="8"/>
      <c r="AB279" s="11"/>
      <c r="AC279" s="11"/>
      <c r="AD279" s="11"/>
      <c r="AE279" s="11"/>
      <c r="AF279" s="11"/>
      <c r="AG279" s="8"/>
      <c r="AH279" s="8"/>
      <c r="AI279" s="8"/>
      <c r="AJ279" s="8"/>
      <c r="AK279" s="11"/>
      <c r="AL279" s="11"/>
      <c r="AM279" s="11"/>
      <c r="AN279" s="11"/>
      <c r="AO279" s="11"/>
      <c r="AP279" s="8"/>
      <c r="AQ279" s="8"/>
      <c r="AR279" s="8"/>
      <c r="AS279" s="8"/>
      <c r="AT279" s="11"/>
      <c r="AU279" s="11"/>
      <c r="AV279" s="11"/>
      <c r="AW279" s="11"/>
      <c r="AX279" s="11"/>
      <c r="AY279" s="11"/>
      <c r="AZ279" s="8"/>
      <c r="BA279" s="8"/>
      <c r="BB279" s="8"/>
      <c r="BC279" s="8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</row>
    <row r="280" spans="1:88" ht="19.5" customHeight="1">
      <c r="A280" s="10"/>
      <c r="B280" s="10"/>
      <c r="C280" s="10"/>
      <c r="D280" s="10"/>
      <c r="E280" s="11"/>
      <c r="F280" s="11"/>
      <c r="G280" s="11"/>
      <c r="H280" s="11"/>
      <c r="I280" s="11"/>
      <c r="J280" s="11"/>
      <c r="K280" s="11"/>
      <c r="L280" s="168"/>
      <c r="M280" s="10"/>
      <c r="N280" s="8"/>
      <c r="O280" s="11"/>
      <c r="P280" s="8"/>
      <c r="Q280" s="8"/>
      <c r="R280" s="11"/>
      <c r="S280" s="173"/>
      <c r="T280" s="173"/>
      <c r="U280" s="173"/>
      <c r="V280" s="173"/>
      <c r="W280" s="173"/>
      <c r="X280" s="174"/>
      <c r="Y280" s="174"/>
      <c r="Z280" s="152"/>
      <c r="AA280" s="10"/>
      <c r="AB280" s="11"/>
      <c r="AC280" s="11"/>
      <c r="AD280" s="11"/>
      <c r="AE280" s="11"/>
      <c r="AF280" s="11"/>
      <c r="AG280" s="10"/>
      <c r="AH280" s="10"/>
      <c r="AI280" s="10"/>
      <c r="AJ280" s="10"/>
      <c r="AK280" s="11"/>
      <c r="AL280" s="11"/>
      <c r="AM280" s="11"/>
      <c r="AN280" s="11"/>
      <c r="AO280" s="11"/>
      <c r="AP280" s="10"/>
      <c r="AQ280" s="10"/>
      <c r="AR280" s="10"/>
      <c r="AS280" s="10"/>
      <c r="AT280" s="11"/>
      <c r="AU280" s="11"/>
      <c r="AV280" s="11"/>
      <c r="AW280" s="11"/>
      <c r="AX280" s="11"/>
      <c r="AY280" s="11"/>
      <c r="AZ280" s="10"/>
      <c r="BA280" s="10"/>
      <c r="BB280" s="10"/>
      <c r="BC280" s="10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</row>
    <row r="281" spans="1:88" ht="19.5" customHeight="1">
      <c r="A281" s="10"/>
      <c r="B281" s="10"/>
      <c r="C281" s="10"/>
      <c r="D281" s="10"/>
      <c r="E281" s="111"/>
      <c r="F281" s="10"/>
      <c r="G281" s="10"/>
      <c r="H281" s="10"/>
      <c r="I281" s="10"/>
      <c r="J281" s="10"/>
      <c r="K281" s="10"/>
      <c r="L281" s="175"/>
      <c r="M281" s="10"/>
      <c r="N281" s="16"/>
      <c r="O281" s="11"/>
      <c r="P281" s="8"/>
      <c r="Q281" s="8"/>
      <c r="R281" s="11"/>
      <c r="S281" s="154"/>
      <c r="T281" s="154"/>
      <c r="U281" s="154"/>
      <c r="V281" s="154"/>
      <c r="W281" s="154"/>
      <c r="X281" s="187"/>
      <c r="Y281" s="187"/>
      <c r="Z281" s="167"/>
      <c r="AA281" s="10"/>
      <c r="AB281" s="10"/>
      <c r="AC281" s="10"/>
      <c r="AD281" s="10"/>
      <c r="AE281" s="10"/>
      <c r="AF281" s="11"/>
      <c r="AG281" s="10"/>
      <c r="AH281" s="10"/>
      <c r="AI281" s="10"/>
      <c r="AJ281" s="10"/>
      <c r="AK281" s="111"/>
      <c r="AL281" s="10"/>
      <c r="AM281" s="10"/>
      <c r="AN281" s="10"/>
      <c r="AO281" s="10"/>
      <c r="AP281" s="10"/>
      <c r="AQ281" s="10"/>
      <c r="AR281" s="10"/>
      <c r="AS281" s="10"/>
      <c r="AT281" s="111"/>
      <c r="AU281" s="10"/>
      <c r="AV281" s="10"/>
      <c r="AW281" s="10"/>
      <c r="AX281" s="10"/>
      <c r="AY281" s="11"/>
      <c r="AZ281" s="10"/>
      <c r="BA281" s="10"/>
      <c r="BB281" s="10"/>
      <c r="BC281" s="10"/>
      <c r="BD281" s="111"/>
      <c r="BE281" s="10"/>
      <c r="BF281" s="10"/>
      <c r="BG281" s="10"/>
      <c r="BH281" s="10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</row>
    <row r="282" spans="1:88" ht="19.5" customHeight="1">
      <c r="A282" s="10"/>
      <c r="B282" s="10"/>
      <c r="C282" s="10"/>
      <c r="D282" s="10"/>
      <c r="E282" s="11"/>
      <c r="F282" s="11"/>
      <c r="G282" s="11"/>
      <c r="H282" s="11"/>
      <c r="I282" s="11"/>
      <c r="J282" s="11"/>
      <c r="K282" s="11"/>
      <c r="L282" s="168"/>
      <c r="M282" s="10"/>
      <c r="N282" s="23"/>
      <c r="O282" s="11"/>
      <c r="P282" s="8"/>
      <c r="Q282" s="8"/>
      <c r="R282" s="11"/>
      <c r="S282" s="154"/>
      <c r="T282" s="154"/>
      <c r="U282" s="154"/>
      <c r="V282" s="154"/>
      <c r="W282" s="154"/>
      <c r="X282" s="187"/>
      <c r="Y282" s="187"/>
      <c r="Z282" s="167"/>
      <c r="AA282" s="10"/>
      <c r="AB282" s="11"/>
      <c r="AC282" s="11"/>
      <c r="AD282" s="11"/>
      <c r="AE282" s="11"/>
      <c r="AF282" s="11"/>
      <c r="AG282" s="10"/>
      <c r="AH282" s="10"/>
      <c r="AI282" s="10"/>
      <c r="AJ282" s="10"/>
      <c r="AK282" s="11"/>
      <c r="AL282" s="11"/>
      <c r="AM282" s="11"/>
      <c r="AN282" s="11"/>
      <c r="AO282" s="11"/>
      <c r="AP282" s="10"/>
      <c r="AQ282" s="10"/>
      <c r="AR282" s="10"/>
      <c r="AS282" s="10"/>
      <c r="AT282" s="11"/>
      <c r="AU282" s="11"/>
      <c r="AV282" s="11"/>
      <c r="AW282" s="11"/>
      <c r="AX282" s="11"/>
      <c r="AY282" s="11"/>
      <c r="AZ282" s="10"/>
      <c r="BA282" s="10"/>
      <c r="BB282" s="10"/>
      <c r="BC282" s="10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</row>
    <row r="283" spans="1:88" ht="19.5" customHeight="1">
      <c r="A283" s="8"/>
      <c r="B283" s="8"/>
      <c r="C283" s="8"/>
      <c r="D283" s="8"/>
      <c r="E283" s="11"/>
      <c r="F283" s="11"/>
      <c r="G283" s="11"/>
      <c r="H283" s="11"/>
      <c r="I283" s="11"/>
      <c r="J283" s="11"/>
      <c r="K283" s="11"/>
      <c r="L283" s="168"/>
      <c r="M283" s="8"/>
      <c r="N283" s="16"/>
      <c r="O283" s="11"/>
      <c r="P283" s="8"/>
      <c r="Q283" s="8"/>
      <c r="R283" s="11"/>
      <c r="S283" s="154"/>
      <c r="T283" s="154"/>
      <c r="U283" s="154"/>
      <c r="V283" s="154"/>
      <c r="W283" s="154"/>
      <c r="X283" s="187"/>
      <c r="Y283" s="187"/>
      <c r="Z283" s="167"/>
      <c r="AA283" s="8"/>
      <c r="AB283" s="11"/>
      <c r="AC283" s="11"/>
      <c r="AD283" s="11"/>
      <c r="AE283" s="11"/>
      <c r="AF283" s="11"/>
      <c r="AG283" s="8"/>
      <c r="AH283" s="8"/>
      <c r="AI283" s="8"/>
      <c r="AJ283" s="8"/>
      <c r="AK283" s="11"/>
      <c r="AL283" s="11"/>
      <c r="AM283" s="11"/>
      <c r="AN283" s="11"/>
      <c r="AO283" s="11"/>
      <c r="AP283" s="8"/>
      <c r="AQ283" s="8"/>
      <c r="AR283" s="8"/>
      <c r="AS283" s="8"/>
      <c r="AT283" s="11"/>
      <c r="AU283" s="11"/>
      <c r="AV283" s="11"/>
      <c r="AW283" s="11"/>
      <c r="AX283" s="11"/>
      <c r="AY283" s="11"/>
      <c r="AZ283" s="8"/>
      <c r="BA283" s="8"/>
      <c r="BB283" s="8"/>
      <c r="BC283" s="8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</row>
    <row r="284" spans="1:88" ht="19.5" customHeight="1">
      <c r="A284" s="54"/>
      <c r="B284" s="54"/>
      <c r="C284" s="54"/>
      <c r="D284" s="54"/>
      <c r="E284" s="169"/>
      <c r="F284" s="111"/>
      <c r="G284" s="111"/>
      <c r="H284" s="111"/>
      <c r="I284" s="111"/>
      <c r="J284" s="111"/>
      <c r="K284" s="111"/>
      <c r="L284" s="166"/>
      <c r="M284" s="54"/>
      <c r="N284" s="16"/>
      <c r="O284" s="11"/>
      <c r="P284" s="8"/>
      <c r="Q284" s="8"/>
      <c r="R284" s="11"/>
      <c r="S284" s="176"/>
      <c r="T284" s="176"/>
      <c r="U284" s="176"/>
      <c r="V284" s="176"/>
      <c r="W284" s="176"/>
      <c r="X284" s="174"/>
      <c r="Y284" s="174"/>
      <c r="Z284" s="152"/>
      <c r="AA284" s="54"/>
      <c r="AB284" s="111"/>
      <c r="AC284" s="111"/>
      <c r="AD284" s="111"/>
      <c r="AE284" s="111"/>
      <c r="AF284" s="11"/>
      <c r="AG284" s="54"/>
      <c r="AH284" s="54"/>
      <c r="AI284" s="54"/>
      <c r="AJ284" s="54"/>
      <c r="AK284" s="169"/>
      <c r="AL284" s="111"/>
      <c r="AM284" s="111"/>
      <c r="AN284" s="111"/>
      <c r="AO284" s="111"/>
      <c r="AP284" s="54"/>
      <c r="AQ284" s="54"/>
      <c r="AR284" s="54"/>
      <c r="AS284" s="54"/>
      <c r="AT284" s="169"/>
      <c r="AU284" s="111"/>
      <c r="AV284" s="111"/>
      <c r="AW284" s="111"/>
      <c r="AX284" s="111"/>
      <c r="AY284" s="11"/>
      <c r="AZ284" s="54"/>
      <c r="BA284" s="54"/>
      <c r="BB284" s="54"/>
      <c r="BC284" s="54"/>
      <c r="BD284" s="169"/>
      <c r="BE284" s="111"/>
      <c r="BF284" s="111"/>
      <c r="BG284" s="111"/>
      <c r="BH284" s="1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</row>
    <row r="285" spans="1:88" ht="19.5" customHeight="1">
      <c r="A285" s="8"/>
      <c r="B285" s="8"/>
      <c r="C285" s="8"/>
      <c r="D285" s="8"/>
      <c r="E285" s="11"/>
      <c r="F285" s="170"/>
      <c r="G285" s="170"/>
      <c r="H285" s="170"/>
      <c r="I285" s="170"/>
      <c r="J285" s="170"/>
      <c r="K285" s="170"/>
      <c r="L285" s="168"/>
      <c r="M285" s="8"/>
      <c r="N285" s="16"/>
      <c r="O285" s="11"/>
      <c r="P285" s="8"/>
      <c r="Q285" s="8"/>
      <c r="R285" s="11"/>
      <c r="S285" s="176"/>
      <c r="T285" s="176"/>
      <c r="U285" s="176"/>
      <c r="V285" s="176"/>
      <c r="W285" s="176"/>
      <c r="X285" s="174"/>
      <c r="Y285" s="174"/>
      <c r="Z285" s="152"/>
      <c r="AA285" s="8"/>
      <c r="AB285" s="170"/>
      <c r="AC285" s="170"/>
      <c r="AD285" s="170"/>
      <c r="AE285" s="170"/>
      <c r="AF285" s="11"/>
      <c r="AG285" s="8"/>
      <c r="AH285" s="8"/>
      <c r="AI285" s="8"/>
      <c r="AJ285" s="8"/>
      <c r="AK285" s="11"/>
      <c r="AL285" s="170"/>
      <c r="AM285" s="170"/>
      <c r="AN285" s="170"/>
      <c r="AO285" s="170"/>
      <c r="AP285" s="8"/>
      <c r="AQ285" s="8"/>
      <c r="AR285" s="8"/>
      <c r="AS285" s="8"/>
      <c r="AT285" s="11"/>
      <c r="AU285" s="170"/>
      <c r="AV285" s="170"/>
      <c r="AW285" s="170"/>
      <c r="AX285" s="170"/>
      <c r="AY285" s="11"/>
      <c r="AZ285" s="8"/>
      <c r="BA285" s="8"/>
      <c r="BB285" s="8"/>
      <c r="BC285" s="8"/>
      <c r="BD285" s="11"/>
      <c r="BE285" s="170"/>
      <c r="BF285" s="170"/>
      <c r="BG285" s="170"/>
      <c r="BH285" s="170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</row>
    <row r="286" spans="1:88" ht="19.5" customHeight="1">
      <c r="A286" s="16"/>
      <c r="B286" s="11"/>
      <c r="C286" s="8"/>
      <c r="D286" s="8"/>
      <c r="E286" s="172"/>
      <c r="F286" s="154"/>
      <c r="G286" s="154"/>
      <c r="H286" s="154"/>
      <c r="I286" s="154"/>
      <c r="J286" s="154"/>
      <c r="K286" s="154"/>
      <c r="L286" s="188"/>
      <c r="M286" s="11"/>
      <c r="N286" s="16"/>
      <c r="O286" s="11"/>
      <c r="P286" s="8"/>
      <c r="Q286" s="8"/>
      <c r="R286" s="11"/>
      <c r="S286" s="154"/>
      <c r="T286" s="154"/>
      <c r="U286" s="154"/>
      <c r="V286" s="154"/>
      <c r="W286" s="154"/>
      <c r="X286" s="187"/>
      <c r="Y286" s="187"/>
      <c r="Z286" s="167"/>
      <c r="AA286" s="8"/>
      <c r="AB286" s="154"/>
      <c r="AC286" s="154"/>
      <c r="AD286" s="154"/>
      <c r="AE286" s="154"/>
      <c r="AF286" s="11"/>
      <c r="AG286" s="16"/>
      <c r="AH286" s="11"/>
      <c r="AI286" s="8"/>
      <c r="AJ286" s="8"/>
      <c r="AK286" s="172"/>
      <c r="AL286" s="154"/>
      <c r="AM286" s="154"/>
      <c r="AN286" s="154"/>
      <c r="AO286" s="154"/>
      <c r="AP286" s="16"/>
      <c r="AQ286" s="11"/>
      <c r="AR286" s="8"/>
      <c r="AS286" s="8"/>
      <c r="AT286" s="172"/>
      <c r="AU286" s="154"/>
      <c r="AV286" s="154"/>
      <c r="AW286" s="154"/>
      <c r="AX286" s="154"/>
      <c r="AY286" s="11"/>
      <c r="AZ286" s="16"/>
      <c r="BA286" s="11"/>
      <c r="BB286" s="8"/>
      <c r="BC286" s="8"/>
      <c r="BD286" s="172"/>
      <c r="BE286" s="154"/>
      <c r="BF286" s="154"/>
      <c r="BG286" s="154"/>
      <c r="BH286" s="154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</row>
    <row r="287" spans="1:88" ht="19.5" customHeight="1">
      <c r="A287" s="23"/>
      <c r="B287" s="11"/>
      <c r="C287" s="8"/>
      <c r="D287" s="8"/>
      <c r="E287" s="11"/>
      <c r="F287" s="173"/>
      <c r="G287" s="173"/>
      <c r="H287" s="173"/>
      <c r="I287" s="173"/>
      <c r="J287" s="173"/>
      <c r="K287" s="173"/>
      <c r="L287" s="168"/>
      <c r="M287" s="11"/>
      <c r="N287" s="16"/>
      <c r="O287" s="11"/>
      <c r="P287" s="8"/>
      <c r="Q287" s="8"/>
      <c r="R287" s="11"/>
      <c r="S287" s="173"/>
      <c r="T287" s="173"/>
      <c r="U287" s="173"/>
      <c r="V287" s="173"/>
      <c r="W287" s="173"/>
      <c r="X287" s="174"/>
      <c r="Y287" s="174"/>
      <c r="Z287" s="152"/>
      <c r="AA287" s="8"/>
      <c r="AB287" s="173"/>
      <c r="AC287" s="173"/>
      <c r="AD287" s="173"/>
      <c r="AE287" s="173"/>
      <c r="AF287" s="11"/>
      <c r="AG287" s="23"/>
      <c r="AH287" s="11"/>
      <c r="AI287" s="8"/>
      <c r="AJ287" s="8"/>
      <c r="AK287" s="11"/>
      <c r="AL287" s="173"/>
      <c r="AM287" s="173"/>
      <c r="AN287" s="173"/>
      <c r="AO287" s="173"/>
      <c r="AP287" s="23"/>
      <c r="AQ287" s="11"/>
      <c r="AR287" s="8"/>
      <c r="AS287" s="8"/>
      <c r="AT287" s="11"/>
      <c r="AU287" s="173"/>
      <c r="AV287" s="173"/>
      <c r="AW287" s="173"/>
      <c r="AX287" s="173"/>
      <c r="AY287" s="11"/>
      <c r="AZ287" s="23"/>
      <c r="BA287" s="11"/>
      <c r="BB287" s="8"/>
      <c r="BC287" s="8"/>
      <c r="BD287" s="11"/>
      <c r="BE287" s="173"/>
      <c r="BF287" s="173"/>
      <c r="BG287" s="173"/>
      <c r="BH287" s="173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</row>
    <row r="288" spans="1:88" ht="19.5" customHeight="1">
      <c r="A288" s="16"/>
      <c r="B288" s="11"/>
      <c r="C288" s="8"/>
      <c r="D288" s="8"/>
      <c r="E288" s="11"/>
      <c r="F288" s="154"/>
      <c r="G288" s="154"/>
      <c r="H288" s="154"/>
      <c r="I288" s="154"/>
      <c r="J288" s="154"/>
      <c r="K288" s="154"/>
      <c r="L288" s="188"/>
      <c r="M288" s="11"/>
      <c r="N288" s="16"/>
      <c r="O288" s="11"/>
      <c r="P288" s="11"/>
      <c r="Q288" s="11"/>
      <c r="R288" s="172"/>
      <c r="S288" s="173"/>
      <c r="T288" s="173"/>
      <c r="U288" s="173"/>
      <c r="V288" s="173"/>
      <c r="W288" s="173"/>
      <c r="X288" s="174"/>
      <c r="Y288" s="174"/>
      <c r="Z288" s="152"/>
      <c r="AA288" s="8"/>
      <c r="AB288" s="154"/>
      <c r="AC288" s="154"/>
      <c r="AD288" s="154"/>
      <c r="AE288" s="154"/>
      <c r="AF288" s="11"/>
      <c r="AG288" s="16"/>
      <c r="AH288" s="11"/>
      <c r="AI288" s="8"/>
      <c r="AJ288" s="8"/>
      <c r="AK288" s="11"/>
      <c r="AL288" s="154"/>
      <c r="AM288" s="154"/>
      <c r="AN288" s="154"/>
      <c r="AO288" s="154"/>
      <c r="AP288" s="16"/>
      <c r="AQ288" s="11"/>
      <c r="AR288" s="8"/>
      <c r="AS288" s="8"/>
      <c r="AT288" s="11"/>
      <c r="AU288" s="154"/>
      <c r="AV288" s="154"/>
      <c r="AW288" s="154"/>
      <c r="AX288" s="154"/>
      <c r="AY288" s="11"/>
      <c r="AZ288" s="16"/>
      <c r="BA288" s="11"/>
      <c r="BB288" s="8"/>
      <c r="BC288" s="8"/>
      <c r="BD288" s="11"/>
      <c r="BE288" s="154"/>
      <c r="BF288" s="154"/>
      <c r="BG288" s="154"/>
      <c r="BH288" s="154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</row>
    <row r="289" spans="1:88" ht="19.5" customHeight="1">
      <c r="A289" s="16"/>
      <c r="B289" s="11"/>
      <c r="C289" s="8"/>
      <c r="D289" s="8"/>
      <c r="E289" s="11"/>
      <c r="F289" s="154"/>
      <c r="G289" s="154"/>
      <c r="H289" s="154"/>
      <c r="I289" s="154"/>
      <c r="J289" s="154"/>
      <c r="K289" s="154"/>
      <c r="L289" s="188"/>
      <c r="M289" s="11"/>
      <c r="N289" s="23"/>
      <c r="O289" s="11"/>
      <c r="P289" s="8"/>
      <c r="Q289" s="8"/>
      <c r="R289" s="11"/>
      <c r="S289" s="154"/>
      <c r="T289" s="154"/>
      <c r="U289" s="154"/>
      <c r="V289" s="154"/>
      <c r="W289" s="154"/>
      <c r="X289" s="187"/>
      <c r="Y289" s="187"/>
      <c r="Z289" s="167"/>
      <c r="AA289" s="8"/>
      <c r="AB289" s="154"/>
      <c r="AC289" s="154"/>
      <c r="AD289" s="154"/>
      <c r="AE289" s="154"/>
      <c r="AF289" s="11"/>
      <c r="AG289" s="16"/>
      <c r="AH289" s="11"/>
      <c r="AI289" s="8"/>
      <c r="AJ289" s="8"/>
      <c r="AK289" s="11"/>
      <c r="AL289" s="154"/>
      <c r="AM289" s="154"/>
      <c r="AN289" s="154"/>
      <c r="AO289" s="154"/>
      <c r="AP289" s="16"/>
      <c r="AQ289" s="11"/>
      <c r="AR289" s="8"/>
      <c r="AS289" s="8"/>
      <c r="AT289" s="11"/>
      <c r="AU289" s="154"/>
      <c r="AV289" s="154"/>
      <c r="AW289" s="154"/>
      <c r="AX289" s="154"/>
      <c r="AY289" s="11"/>
      <c r="AZ289" s="16"/>
      <c r="BA289" s="11"/>
      <c r="BB289" s="8"/>
      <c r="BC289" s="8"/>
      <c r="BD289" s="11"/>
      <c r="BE289" s="154"/>
      <c r="BF289" s="154"/>
      <c r="BG289" s="154"/>
      <c r="BH289" s="154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</row>
    <row r="290" spans="1:88" ht="19.5" customHeight="1">
      <c r="A290" s="16"/>
      <c r="B290" s="11"/>
      <c r="C290" s="8"/>
      <c r="D290" s="8"/>
      <c r="E290" s="11"/>
      <c r="F290" s="154"/>
      <c r="G290" s="154"/>
      <c r="H290" s="154"/>
      <c r="I290" s="154"/>
      <c r="J290" s="154"/>
      <c r="K290" s="154"/>
      <c r="L290" s="188"/>
      <c r="M290" s="11"/>
      <c r="N290" s="11"/>
      <c r="O290" s="11"/>
      <c r="P290" s="8"/>
      <c r="Q290" s="8"/>
      <c r="R290" s="11"/>
      <c r="S290" s="173"/>
      <c r="T290" s="173"/>
      <c r="U290" s="173"/>
      <c r="V290" s="173"/>
      <c r="W290" s="173"/>
      <c r="X290" s="174"/>
      <c r="Y290" s="174"/>
      <c r="Z290" s="152"/>
      <c r="AA290" s="8"/>
      <c r="AB290" s="154"/>
      <c r="AC290" s="154"/>
      <c r="AD290" s="154"/>
      <c r="AE290" s="154"/>
      <c r="AF290" s="11"/>
      <c r="AG290" s="16"/>
      <c r="AH290" s="11"/>
      <c r="AI290" s="8"/>
      <c r="AJ290" s="8"/>
      <c r="AK290" s="11"/>
      <c r="AL290" s="154"/>
      <c r="AM290" s="154"/>
      <c r="AN290" s="154"/>
      <c r="AO290" s="154"/>
      <c r="AP290" s="16"/>
      <c r="AQ290" s="11"/>
      <c r="AR290" s="8"/>
      <c r="AS290" s="8"/>
      <c r="AT290" s="11"/>
      <c r="AU290" s="154"/>
      <c r="AV290" s="154"/>
      <c r="AW290" s="154"/>
      <c r="AX290" s="154"/>
      <c r="AY290" s="11"/>
      <c r="AZ290" s="16"/>
      <c r="BA290" s="11"/>
      <c r="BB290" s="8"/>
      <c r="BC290" s="8"/>
      <c r="BD290" s="11"/>
      <c r="BE290" s="154"/>
      <c r="BF290" s="154"/>
      <c r="BG290" s="154"/>
      <c r="BH290" s="154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</row>
    <row r="291" spans="1:88" ht="19.5" customHeight="1">
      <c r="A291" s="16"/>
      <c r="B291" s="11"/>
      <c r="C291" s="8"/>
      <c r="D291" s="8"/>
      <c r="E291" s="11"/>
      <c r="F291" s="176"/>
      <c r="G291" s="176"/>
      <c r="H291" s="176"/>
      <c r="I291" s="176"/>
      <c r="J291" s="176"/>
      <c r="K291" s="176"/>
      <c r="L291" s="166"/>
      <c r="M291" s="11"/>
      <c r="N291" s="16"/>
      <c r="O291" s="11"/>
      <c r="P291" s="8"/>
      <c r="Q291" s="8"/>
      <c r="R291" s="11"/>
      <c r="S291" s="154"/>
      <c r="T291" s="154"/>
      <c r="U291" s="154"/>
      <c r="V291" s="154"/>
      <c r="W291" s="154"/>
      <c r="X291" s="187"/>
      <c r="Y291" s="187"/>
      <c r="Z291" s="167"/>
      <c r="AA291" s="8"/>
      <c r="AB291" s="176"/>
      <c r="AC291" s="176"/>
      <c r="AD291" s="176"/>
      <c r="AE291" s="176"/>
      <c r="AF291" s="11"/>
      <c r="AG291" s="16"/>
      <c r="AH291" s="11"/>
      <c r="AI291" s="8"/>
      <c r="AJ291" s="8"/>
      <c r="AK291" s="11"/>
      <c r="AL291" s="176"/>
      <c r="AM291" s="176"/>
      <c r="AN291" s="176"/>
      <c r="AO291" s="176"/>
      <c r="AP291" s="16"/>
      <c r="AQ291" s="11"/>
      <c r="AR291" s="8"/>
      <c r="AS291" s="8"/>
      <c r="AT291" s="11"/>
      <c r="AU291" s="176"/>
      <c r="AV291" s="176"/>
      <c r="AW291" s="176"/>
      <c r="AX291" s="176"/>
      <c r="AY291" s="11"/>
      <c r="AZ291" s="16"/>
      <c r="BA291" s="11"/>
      <c r="BB291" s="8"/>
      <c r="BC291" s="8"/>
      <c r="BD291" s="11"/>
      <c r="BE291" s="176"/>
      <c r="BF291" s="176"/>
      <c r="BG291" s="176"/>
      <c r="BH291" s="176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</row>
    <row r="292" spans="1:88" ht="19.5" customHeight="1">
      <c r="A292" s="16"/>
      <c r="B292" s="11"/>
      <c r="C292" s="8"/>
      <c r="D292" s="8"/>
      <c r="E292" s="11"/>
      <c r="F292" s="176"/>
      <c r="G292" s="176"/>
      <c r="H292" s="176"/>
      <c r="I292" s="176"/>
      <c r="J292" s="176"/>
      <c r="K292" s="176"/>
      <c r="L292" s="166"/>
      <c r="M292" s="11"/>
      <c r="N292" s="8"/>
      <c r="O292" s="11"/>
      <c r="P292" s="8"/>
      <c r="Q292" s="8"/>
      <c r="R292" s="172"/>
      <c r="S292" s="173"/>
      <c r="T292" s="173"/>
      <c r="U292" s="173"/>
      <c r="V292" s="173"/>
      <c r="W292" s="173"/>
      <c r="X292" s="174"/>
      <c r="Y292" s="174"/>
      <c r="Z292" s="152"/>
      <c r="AA292" s="8"/>
      <c r="AB292" s="176"/>
      <c r="AC292" s="176"/>
      <c r="AD292" s="176"/>
      <c r="AE292" s="176"/>
      <c r="AF292" s="11"/>
      <c r="AG292" s="16"/>
      <c r="AH292" s="11"/>
      <c r="AI292" s="8"/>
      <c r="AJ292" s="8"/>
      <c r="AK292" s="11"/>
      <c r="AL292" s="176"/>
      <c r="AM292" s="176"/>
      <c r="AN292" s="176"/>
      <c r="AO292" s="176"/>
      <c r="AP292" s="16"/>
      <c r="AQ292" s="11"/>
      <c r="AR292" s="8"/>
      <c r="AS292" s="8"/>
      <c r="AT292" s="11"/>
      <c r="AU292" s="176"/>
      <c r="AV292" s="176"/>
      <c r="AW292" s="176"/>
      <c r="AX292" s="176"/>
      <c r="AY292" s="11"/>
      <c r="AZ292" s="16"/>
      <c r="BA292" s="11"/>
      <c r="BB292" s="8"/>
      <c r="BC292" s="8"/>
      <c r="BD292" s="11"/>
      <c r="BE292" s="176"/>
      <c r="BF292" s="176"/>
      <c r="BG292" s="176"/>
      <c r="BH292" s="176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</row>
    <row r="293" spans="1:88" ht="19.5" customHeight="1">
      <c r="A293" s="16"/>
      <c r="B293" s="11"/>
      <c r="C293" s="8"/>
      <c r="D293" s="8"/>
      <c r="E293" s="11"/>
      <c r="F293" s="154"/>
      <c r="G293" s="154"/>
      <c r="H293" s="154"/>
      <c r="I293" s="154"/>
      <c r="J293" s="154"/>
      <c r="K293" s="154"/>
      <c r="L293" s="188"/>
      <c r="M293" s="11"/>
      <c r="N293" s="16"/>
      <c r="O293" s="11"/>
      <c r="P293" s="8"/>
      <c r="Q293" s="8"/>
      <c r="R293" s="172"/>
      <c r="S293" s="173"/>
      <c r="T293" s="173"/>
      <c r="U293" s="173"/>
      <c r="V293" s="173"/>
      <c r="W293" s="173"/>
      <c r="X293" s="174"/>
      <c r="Y293" s="174"/>
      <c r="Z293" s="152"/>
      <c r="AA293" s="8"/>
      <c r="AB293" s="154"/>
      <c r="AC293" s="154"/>
      <c r="AD293" s="154"/>
      <c r="AE293" s="154"/>
      <c r="AF293" s="11"/>
      <c r="AG293" s="16"/>
      <c r="AH293" s="11"/>
      <c r="AI293" s="8"/>
      <c r="AJ293" s="8"/>
      <c r="AK293" s="11"/>
      <c r="AL293" s="154"/>
      <c r="AM293" s="154"/>
      <c r="AN293" s="154"/>
      <c r="AO293" s="154"/>
      <c r="AP293" s="16"/>
      <c r="AQ293" s="11"/>
      <c r="AR293" s="8"/>
      <c r="AS293" s="8"/>
      <c r="AT293" s="11"/>
      <c r="AU293" s="154"/>
      <c r="AV293" s="154"/>
      <c r="AW293" s="154"/>
      <c r="AX293" s="154"/>
      <c r="AY293" s="11"/>
      <c r="AZ293" s="16"/>
      <c r="BA293" s="11"/>
      <c r="BB293" s="8"/>
      <c r="BC293" s="8"/>
      <c r="BD293" s="11"/>
      <c r="BE293" s="154"/>
      <c r="BF293" s="154"/>
      <c r="BG293" s="154"/>
      <c r="BH293" s="154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</row>
    <row r="294" spans="1:88" ht="19.5" customHeight="1">
      <c r="A294" s="23"/>
      <c r="B294" s="11"/>
      <c r="C294" s="8"/>
      <c r="D294" s="8"/>
      <c r="E294" s="11"/>
      <c r="F294" s="173"/>
      <c r="G294" s="173"/>
      <c r="H294" s="173"/>
      <c r="I294" s="173"/>
      <c r="J294" s="173"/>
      <c r="K294" s="173"/>
      <c r="L294" s="168"/>
      <c r="M294" s="11"/>
      <c r="N294" s="16"/>
      <c r="O294" s="11"/>
      <c r="P294" s="8"/>
      <c r="Q294" s="8"/>
      <c r="R294" s="11"/>
      <c r="S294" s="154"/>
      <c r="T294" s="154"/>
      <c r="U294" s="154"/>
      <c r="V294" s="154"/>
      <c r="W294" s="154"/>
      <c r="X294" s="187"/>
      <c r="Y294" s="187"/>
      <c r="Z294" s="167"/>
      <c r="AA294" s="8"/>
      <c r="AB294" s="173"/>
      <c r="AC294" s="173"/>
      <c r="AD294" s="173"/>
      <c r="AE294" s="173"/>
      <c r="AF294" s="11"/>
      <c r="AG294" s="23"/>
      <c r="AH294" s="11"/>
      <c r="AI294" s="8"/>
      <c r="AJ294" s="8"/>
      <c r="AK294" s="11"/>
      <c r="AL294" s="173"/>
      <c r="AM294" s="173"/>
      <c r="AN294" s="173"/>
      <c r="AO294" s="173"/>
      <c r="AP294" s="23"/>
      <c r="AQ294" s="11"/>
      <c r="AR294" s="8"/>
      <c r="AS294" s="8"/>
      <c r="AT294" s="11"/>
      <c r="AU294" s="173"/>
      <c r="AV294" s="173"/>
      <c r="AW294" s="173"/>
      <c r="AX294" s="173"/>
      <c r="AY294" s="11"/>
      <c r="AZ294" s="23"/>
      <c r="BA294" s="11"/>
      <c r="BB294" s="8"/>
      <c r="BC294" s="8"/>
      <c r="BD294" s="11"/>
      <c r="BE294" s="173"/>
      <c r="BF294" s="173"/>
      <c r="BG294" s="173"/>
      <c r="BH294" s="173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</row>
    <row r="295" spans="1:88" ht="19.5" customHeight="1">
      <c r="A295" s="11"/>
      <c r="B295" s="11"/>
      <c r="C295" s="11"/>
      <c r="D295" s="11"/>
      <c r="E295" s="172"/>
      <c r="F295" s="173"/>
      <c r="G295" s="173"/>
      <c r="H295" s="173"/>
      <c r="I295" s="173"/>
      <c r="J295" s="173"/>
      <c r="K295" s="173"/>
      <c r="L295" s="168"/>
      <c r="M295" s="11"/>
      <c r="N295" s="23"/>
      <c r="O295" s="11"/>
      <c r="P295" s="8"/>
      <c r="Q295" s="8"/>
      <c r="R295" s="172"/>
      <c r="S295" s="154"/>
      <c r="T295" s="154"/>
      <c r="U295" s="154"/>
      <c r="V295" s="154"/>
      <c r="W295" s="154"/>
      <c r="X295" s="187"/>
      <c r="Y295" s="187"/>
      <c r="Z295" s="167"/>
      <c r="AA295" s="11"/>
      <c r="AB295" s="173"/>
      <c r="AC295" s="173"/>
      <c r="AD295" s="173"/>
      <c r="AE295" s="173"/>
      <c r="AF295" s="11"/>
      <c r="AG295" s="11"/>
      <c r="AH295" s="11"/>
      <c r="AI295" s="11"/>
      <c r="AJ295" s="11"/>
      <c r="AK295" s="172"/>
      <c r="AL295" s="173"/>
      <c r="AM295" s="173"/>
      <c r="AN295" s="173"/>
      <c r="AO295" s="173"/>
      <c r="AP295" s="11"/>
      <c r="AQ295" s="11"/>
      <c r="AR295" s="11"/>
      <c r="AS295" s="11"/>
      <c r="AT295" s="172"/>
      <c r="AU295" s="173"/>
      <c r="AV295" s="173"/>
      <c r="AW295" s="173"/>
      <c r="AX295" s="173"/>
      <c r="AY295" s="11"/>
      <c r="AZ295" s="11"/>
      <c r="BA295" s="11"/>
      <c r="BB295" s="11"/>
      <c r="BC295" s="11"/>
      <c r="BD295" s="172"/>
      <c r="BE295" s="173"/>
      <c r="BF295" s="173"/>
      <c r="BG295" s="173"/>
      <c r="BH295" s="173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</row>
    <row r="296" spans="1:88" ht="19.5" customHeight="1">
      <c r="A296" s="16"/>
      <c r="B296" s="11"/>
      <c r="C296" s="8"/>
      <c r="D296" s="8"/>
      <c r="E296" s="11"/>
      <c r="F296" s="154"/>
      <c r="G296" s="154"/>
      <c r="H296" s="154"/>
      <c r="I296" s="154"/>
      <c r="J296" s="154"/>
      <c r="K296" s="154"/>
      <c r="L296" s="188"/>
      <c r="M296" s="11"/>
      <c r="N296" s="16"/>
      <c r="O296" s="11"/>
      <c r="P296" s="8"/>
      <c r="Q296" s="8"/>
      <c r="R296" s="11"/>
      <c r="S296" s="173"/>
      <c r="T296" s="173"/>
      <c r="U296" s="173"/>
      <c r="V296" s="173"/>
      <c r="W296" s="173"/>
      <c r="X296" s="174"/>
      <c r="Y296" s="174"/>
      <c r="Z296" s="152"/>
      <c r="AA296" s="8"/>
      <c r="AB296" s="154"/>
      <c r="AC296" s="154"/>
      <c r="AD296" s="154"/>
      <c r="AE296" s="154"/>
      <c r="AF296" s="11"/>
      <c r="AG296" s="16"/>
      <c r="AH296" s="11"/>
      <c r="AI296" s="8"/>
      <c r="AJ296" s="8"/>
      <c r="AK296" s="11"/>
      <c r="AL296" s="154"/>
      <c r="AM296" s="154"/>
      <c r="AN296" s="154"/>
      <c r="AO296" s="154"/>
      <c r="AP296" s="16"/>
      <c r="AQ296" s="11"/>
      <c r="AR296" s="8"/>
      <c r="AS296" s="8"/>
      <c r="AT296" s="11"/>
      <c r="AU296" s="154"/>
      <c r="AV296" s="154"/>
      <c r="AW296" s="154"/>
      <c r="AX296" s="154"/>
      <c r="AY296" s="11"/>
      <c r="AZ296" s="16"/>
      <c r="BA296" s="11"/>
      <c r="BB296" s="8"/>
      <c r="BC296" s="8"/>
      <c r="BD296" s="11"/>
      <c r="BE296" s="154"/>
      <c r="BF296" s="154"/>
      <c r="BG296" s="154"/>
      <c r="BH296" s="154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</row>
    <row r="297" spans="1:88" ht="19.5" customHeight="1">
      <c r="A297" s="8"/>
      <c r="B297" s="11"/>
      <c r="C297" s="8"/>
      <c r="D297" s="8"/>
      <c r="E297" s="11"/>
      <c r="F297" s="173"/>
      <c r="G297" s="173"/>
      <c r="H297" s="173"/>
      <c r="I297" s="173"/>
      <c r="J297" s="173"/>
      <c r="K297" s="173"/>
      <c r="L297" s="168"/>
      <c r="M297" s="11"/>
      <c r="N297" s="16"/>
      <c r="O297" s="11"/>
      <c r="P297" s="8"/>
      <c r="Q297" s="8"/>
      <c r="R297" s="172"/>
      <c r="S297" s="154"/>
      <c r="T297" s="154"/>
      <c r="U297" s="154"/>
      <c r="V297" s="154"/>
      <c r="W297" s="154"/>
      <c r="X297" s="187"/>
      <c r="Y297" s="187"/>
      <c r="Z297" s="167"/>
      <c r="AA297" s="8"/>
      <c r="AB297" s="173"/>
      <c r="AC297" s="173"/>
      <c r="AD297" s="173"/>
      <c r="AE297" s="173"/>
      <c r="AF297" s="11"/>
      <c r="AG297" s="8"/>
      <c r="AH297" s="11"/>
      <c r="AI297" s="8"/>
      <c r="AJ297" s="8"/>
      <c r="AK297" s="11"/>
      <c r="AL297" s="173"/>
      <c r="AM297" s="173"/>
      <c r="AN297" s="173"/>
      <c r="AO297" s="173"/>
      <c r="AP297" s="8"/>
      <c r="AQ297" s="11"/>
      <c r="AR297" s="8"/>
      <c r="AS297" s="8"/>
      <c r="AT297" s="11"/>
      <c r="AU297" s="173"/>
      <c r="AV297" s="173"/>
      <c r="AW297" s="173"/>
      <c r="AX297" s="173"/>
      <c r="AY297" s="11"/>
      <c r="AZ297" s="8"/>
      <c r="BA297" s="11"/>
      <c r="BB297" s="8"/>
      <c r="BC297" s="8"/>
      <c r="BD297" s="11"/>
      <c r="BE297" s="173"/>
      <c r="BF297" s="173"/>
      <c r="BG297" s="173"/>
      <c r="BH297" s="173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</row>
    <row r="298" spans="1:88" ht="19.5" customHeight="1">
      <c r="A298" s="16"/>
      <c r="B298" s="11"/>
      <c r="C298" s="8"/>
      <c r="D298" s="8"/>
      <c r="E298" s="11"/>
      <c r="F298" s="154"/>
      <c r="G298" s="154"/>
      <c r="H298" s="154"/>
      <c r="I298" s="154"/>
      <c r="J298" s="154"/>
      <c r="K298" s="154"/>
      <c r="L298" s="188"/>
      <c r="M298" s="11"/>
      <c r="N298" s="16"/>
      <c r="O298" s="11"/>
      <c r="P298" s="8"/>
      <c r="Q298" s="8"/>
      <c r="R298" s="172"/>
      <c r="S298" s="154"/>
      <c r="T298" s="154"/>
      <c r="U298" s="154"/>
      <c r="V298" s="154"/>
      <c r="W298" s="154"/>
      <c r="X298" s="187"/>
      <c r="Y298" s="187"/>
      <c r="Z298" s="167"/>
      <c r="AA298" s="8"/>
      <c r="AB298" s="154"/>
      <c r="AC298" s="154"/>
      <c r="AD298" s="154"/>
      <c r="AE298" s="154"/>
      <c r="AF298" s="11"/>
      <c r="AG298" s="16"/>
      <c r="AH298" s="11"/>
      <c r="AI298" s="8"/>
      <c r="AJ298" s="8"/>
      <c r="AK298" s="11"/>
      <c r="AL298" s="154"/>
      <c r="AM298" s="154"/>
      <c r="AN298" s="154"/>
      <c r="AO298" s="154"/>
      <c r="AP298" s="16"/>
      <c r="AQ298" s="11"/>
      <c r="AR298" s="8"/>
      <c r="AS298" s="8"/>
      <c r="AT298" s="11"/>
      <c r="AU298" s="154"/>
      <c r="AV298" s="154"/>
      <c r="AW298" s="154"/>
      <c r="AX298" s="154"/>
      <c r="AY298" s="11"/>
      <c r="AZ298" s="16"/>
      <c r="BA298" s="11"/>
      <c r="BB298" s="8"/>
      <c r="BC298" s="8"/>
      <c r="BD298" s="11"/>
      <c r="BE298" s="154"/>
      <c r="BF298" s="154"/>
      <c r="BG298" s="154"/>
      <c r="BH298" s="154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</row>
    <row r="299" spans="1:88" ht="19.5" customHeight="1">
      <c r="A299" s="16"/>
      <c r="B299" s="11"/>
      <c r="C299" s="8"/>
      <c r="D299" s="8"/>
      <c r="E299" s="172"/>
      <c r="F299" s="173"/>
      <c r="G299" s="173"/>
      <c r="H299" s="173"/>
      <c r="I299" s="173"/>
      <c r="J299" s="173"/>
      <c r="K299" s="173"/>
      <c r="L299" s="168"/>
      <c r="M299" s="11"/>
      <c r="N299" s="16"/>
      <c r="O299" s="11"/>
      <c r="P299" s="8"/>
      <c r="Q299" s="8"/>
      <c r="R299" s="11"/>
      <c r="S299" s="173"/>
      <c r="T299" s="173"/>
      <c r="U299" s="173"/>
      <c r="V299" s="173"/>
      <c r="W299" s="173"/>
      <c r="X299" s="174"/>
      <c r="Y299" s="174"/>
      <c r="Z299" s="152"/>
      <c r="AA299" s="8"/>
      <c r="AB299" s="173"/>
      <c r="AC299" s="173"/>
      <c r="AD299" s="173"/>
      <c r="AE299" s="173"/>
      <c r="AF299" s="11"/>
      <c r="AG299" s="16"/>
      <c r="AH299" s="11"/>
      <c r="AI299" s="8"/>
      <c r="AJ299" s="8"/>
      <c r="AK299" s="172"/>
      <c r="AL299" s="173"/>
      <c r="AM299" s="173"/>
      <c r="AN299" s="173"/>
      <c r="AO299" s="173"/>
      <c r="AP299" s="16"/>
      <c r="AQ299" s="11"/>
      <c r="AR299" s="8"/>
      <c r="AS299" s="8"/>
      <c r="AT299" s="172"/>
      <c r="AU299" s="173"/>
      <c r="AV299" s="173"/>
      <c r="AW299" s="173"/>
      <c r="AX299" s="173"/>
      <c r="AY299" s="11"/>
      <c r="AZ299" s="16"/>
      <c r="BA299" s="11"/>
      <c r="BB299" s="8"/>
      <c r="BC299" s="8"/>
      <c r="BD299" s="172"/>
      <c r="BE299" s="173"/>
      <c r="BF299" s="173"/>
      <c r="BG299" s="173"/>
      <c r="BH299" s="173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</row>
    <row r="300" spans="1:88" ht="19.5" customHeight="1">
      <c r="A300" s="23"/>
      <c r="B300" s="11"/>
      <c r="C300" s="8"/>
      <c r="D300" s="8"/>
      <c r="E300" s="172"/>
      <c r="F300" s="173"/>
      <c r="G300" s="173"/>
      <c r="H300" s="173"/>
      <c r="I300" s="173"/>
      <c r="J300" s="173"/>
      <c r="K300" s="173"/>
      <c r="L300" s="168"/>
      <c r="M300" s="11"/>
      <c r="N300" s="16"/>
      <c r="O300" s="11"/>
      <c r="P300" s="8"/>
      <c r="Q300" s="8"/>
      <c r="R300" s="11"/>
      <c r="S300" s="154"/>
      <c r="T300" s="154"/>
      <c r="U300" s="154"/>
      <c r="V300" s="154"/>
      <c r="W300" s="154"/>
      <c r="X300" s="187"/>
      <c r="Y300" s="187"/>
      <c r="Z300" s="167"/>
      <c r="AA300" s="8"/>
      <c r="AB300" s="173"/>
      <c r="AC300" s="173"/>
      <c r="AD300" s="173"/>
      <c r="AE300" s="173"/>
      <c r="AF300" s="11"/>
      <c r="AG300" s="23"/>
      <c r="AH300" s="11"/>
      <c r="AI300" s="8"/>
      <c r="AJ300" s="8"/>
      <c r="AK300" s="172"/>
      <c r="AL300" s="173"/>
      <c r="AM300" s="173"/>
      <c r="AN300" s="173"/>
      <c r="AO300" s="173"/>
      <c r="AP300" s="23"/>
      <c r="AQ300" s="11"/>
      <c r="AR300" s="8"/>
      <c r="AS300" s="8"/>
      <c r="AT300" s="172"/>
      <c r="AU300" s="173"/>
      <c r="AV300" s="173"/>
      <c r="AW300" s="173"/>
      <c r="AX300" s="173"/>
      <c r="AY300" s="11"/>
      <c r="AZ300" s="23"/>
      <c r="BA300" s="11"/>
      <c r="BB300" s="8"/>
      <c r="BC300" s="8"/>
      <c r="BD300" s="172"/>
      <c r="BE300" s="173"/>
      <c r="BF300" s="173"/>
      <c r="BG300" s="173"/>
      <c r="BH300" s="173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</row>
    <row r="301" spans="1:88" ht="19.5" customHeight="1">
      <c r="A301" s="16"/>
      <c r="B301" s="11"/>
      <c r="C301" s="8"/>
      <c r="D301" s="8"/>
      <c r="E301" s="11"/>
      <c r="F301" s="154"/>
      <c r="G301" s="154"/>
      <c r="H301" s="154"/>
      <c r="I301" s="154"/>
      <c r="J301" s="154"/>
      <c r="K301" s="154"/>
      <c r="L301" s="188"/>
      <c r="M301" s="11"/>
      <c r="N301" s="16"/>
      <c r="O301" s="11"/>
      <c r="P301" s="8"/>
      <c r="Q301" s="8"/>
      <c r="R301" s="11"/>
      <c r="S301" s="154"/>
      <c r="T301" s="154"/>
      <c r="U301" s="154"/>
      <c r="V301" s="154"/>
      <c r="W301" s="154"/>
      <c r="X301" s="187"/>
      <c r="Y301" s="187"/>
      <c r="Z301" s="167"/>
      <c r="AA301" s="8"/>
      <c r="AB301" s="154"/>
      <c r="AC301" s="154"/>
      <c r="AD301" s="154"/>
      <c r="AE301" s="154"/>
      <c r="AF301" s="11"/>
      <c r="AG301" s="16"/>
      <c r="AH301" s="11"/>
      <c r="AI301" s="8"/>
      <c r="AJ301" s="8"/>
      <c r="AK301" s="11"/>
      <c r="AL301" s="154"/>
      <c r="AM301" s="154"/>
      <c r="AN301" s="154"/>
      <c r="AO301" s="154"/>
      <c r="AP301" s="16"/>
      <c r="AQ301" s="11"/>
      <c r="AR301" s="8"/>
      <c r="AS301" s="8"/>
      <c r="AT301" s="11"/>
      <c r="AU301" s="154"/>
      <c r="AV301" s="154"/>
      <c r="AW301" s="154"/>
      <c r="AX301" s="154"/>
      <c r="AY301" s="11"/>
      <c r="AZ301" s="16"/>
      <c r="BA301" s="11"/>
      <c r="BB301" s="8"/>
      <c r="BC301" s="8"/>
      <c r="BD301" s="11"/>
      <c r="BE301" s="154"/>
      <c r="BF301" s="154"/>
      <c r="BG301" s="154"/>
      <c r="BH301" s="154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</row>
    <row r="302" spans="1:88" ht="19.5" customHeight="1">
      <c r="A302" s="16"/>
      <c r="B302" s="11"/>
      <c r="C302" s="8"/>
      <c r="D302" s="8"/>
      <c r="E302" s="172"/>
      <c r="F302" s="154"/>
      <c r="G302" s="154"/>
      <c r="H302" s="154"/>
      <c r="I302" s="154"/>
      <c r="J302" s="154"/>
      <c r="K302" s="154"/>
      <c r="L302" s="188"/>
      <c r="M302" s="11"/>
      <c r="N302" s="16"/>
      <c r="O302" s="11"/>
      <c r="P302" s="8"/>
      <c r="Q302" s="8"/>
      <c r="R302" s="11"/>
      <c r="S302" s="173"/>
      <c r="T302" s="173"/>
      <c r="U302" s="173"/>
      <c r="V302" s="173"/>
      <c r="W302" s="173"/>
      <c r="X302" s="174"/>
      <c r="Y302" s="174"/>
      <c r="Z302" s="152"/>
      <c r="AA302" s="8"/>
      <c r="AB302" s="154"/>
      <c r="AC302" s="154"/>
      <c r="AD302" s="154"/>
      <c r="AE302" s="154"/>
      <c r="AF302" s="11"/>
      <c r="AG302" s="16"/>
      <c r="AH302" s="11"/>
      <c r="AI302" s="8"/>
      <c r="AJ302" s="8"/>
      <c r="AK302" s="172"/>
      <c r="AL302" s="154"/>
      <c r="AM302" s="154"/>
      <c r="AN302" s="154"/>
      <c r="AO302" s="154"/>
      <c r="AP302" s="16"/>
      <c r="AQ302" s="11"/>
      <c r="AR302" s="8"/>
      <c r="AS302" s="8"/>
      <c r="AT302" s="172"/>
      <c r="AU302" s="154"/>
      <c r="AV302" s="154"/>
      <c r="AW302" s="154"/>
      <c r="AX302" s="154"/>
      <c r="AY302" s="11"/>
      <c r="AZ302" s="16"/>
      <c r="BA302" s="11"/>
      <c r="BB302" s="8"/>
      <c r="BC302" s="8"/>
      <c r="BD302" s="172"/>
      <c r="BE302" s="154"/>
      <c r="BF302" s="154"/>
      <c r="BG302" s="154"/>
      <c r="BH302" s="154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</row>
    <row r="303" spans="1:88" ht="19.5" customHeight="1">
      <c r="A303" s="16"/>
      <c r="B303" s="11"/>
      <c r="C303" s="8"/>
      <c r="D303" s="8"/>
      <c r="E303" s="11"/>
      <c r="F303" s="173"/>
      <c r="G303" s="173"/>
      <c r="H303" s="173"/>
      <c r="I303" s="173"/>
      <c r="J303" s="173"/>
      <c r="K303" s="173"/>
      <c r="L303" s="168"/>
      <c r="M303" s="11"/>
      <c r="N303" s="16"/>
      <c r="O303" s="11"/>
      <c r="P303" s="8"/>
      <c r="Q303" s="8"/>
      <c r="R303" s="11"/>
      <c r="S303" s="154"/>
      <c r="T303" s="154"/>
      <c r="U303" s="154"/>
      <c r="V303" s="154"/>
      <c r="W303" s="154"/>
      <c r="X303" s="187"/>
      <c r="Y303" s="187"/>
      <c r="Z303" s="167"/>
      <c r="AA303" s="8"/>
      <c r="AB303" s="173"/>
      <c r="AC303" s="173"/>
      <c r="AD303" s="173"/>
      <c r="AE303" s="173"/>
      <c r="AF303" s="11"/>
      <c r="AG303" s="16"/>
      <c r="AH303" s="11"/>
      <c r="AI303" s="8"/>
      <c r="AJ303" s="8"/>
      <c r="AK303" s="11"/>
      <c r="AL303" s="173"/>
      <c r="AM303" s="173"/>
      <c r="AN303" s="173"/>
      <c r="AO303" s="173"/>
      <c r="AP303" s="16"/>
      <c r="AQ303" s="11"/>
      <c r="AR303" s="8"/>
      <c r="AS303" s="8"/>
      <c r="AT303" s="11"/>
      <c r="AU303" s="173"/>
      <c r="AV303" s="173"/>
      <c r="AW303" s="173"/>
      <c r="AX303" s="173"/>
      <c r="AY303" s="11"/>
      <c r="AZ303" s="16"/>
      <c r="BA303" s="11"/>
      <c r="BB303" s="8"/>
      <c r="BC303" s="8"/>
      <c r="BD303" s="11"/>
      <c r="BE303" s="173"/>
      <c r="BF303" s="173"/>
      <c r="BG303" s="173"/>
      <c r="BH303" s="173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</row>
    <row r="304" spans="1:88" ht="19.5" customHeight="1">
      <c r="A304" s="16"/>
      <c r="B304" s="11"/>
      <c r="C304" s="8"/>
      <c r="D304" s="8"/>
      <c r="E304" s="172"/>
      <c r="F304" s="154"/>
      <c r="G304" s="154"/>
      <c r="H304" s="154"/>
      <c r="I304" s="154"/>
      <c r="J304" s="154"/>
      <c r="K304" s="154"/>
      <c r="L304" s="188"/>
      <c r="M304" s="11"/>
      <c r="N304" s="23"/>
      <c r="O304" s="11"/>
      <c r="P304" s="8"/>
      <c r="Q304" s="8"/>
      <c r="R304" s="11"/>
      <c r="S304" s="154"/>
      <c r="T304" s="154"/>
      <c r="U304" s="154"/>
      <c r="V304" s="154"/>
      <c r="W304" s="154"/>
      <c r="X304" s="187"/>
      <c r="Y304" s="187"/>
      <c r="Z304" s="167"/>
      <c r="AA304" s="8"/>
      <c r="AB304" s="154"/>
      <c r="AC304" s="154"/>
      <c r="AD304" s="154"/>
      <c r="AE304" s="154"/>
      <c r="AF304" s="11"/>
      <c r="AG304" s="16"/>
      <c r="AH304" s="11"/>
      <c r="AI304" s="8"/>
      <c r="AJ304" s="8"/>
      <c r="AK304" s="172"/>
      <c r="AL304" s="154"/>
      <c r="AM304" s="154"/>
      <c r="AN304" s="154"/>
      <c r="AO304" s="154"/>
      <c r="AP304" s="16"/>
      <c r="AQ304" s="11"/>
      <c r="AR304" s="8"/>
      <c r="AS304" s="8"/>
      <c r="AT304" s="172"/>
      <c r="AU304" s="154"/>
      <c r="AV304" s="154"/>
      <c r="AW304" s="154"/>
      <c r="AX304" s="154"/>
      <c r="AY304" s="11"/>
      <c r="AZ304" s="16"/>
      <c r="BA304" s="11"/>
      <c r="BB304" s="8"/>
      <c r="BC304" s="8"/>
      <c r="BD304" s="172"/>
      <c r="BE304" s="154"/>
      <c r="BF304" s="154"/>
      <c r="BG304" s="154"/>
      <c r="BH304" s="154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</row>
    <row r="305" spans="1:88" ht="19.5" customHeight="1">
      <c r="A305" s="16"/>
      <c r="B305" s="11"/>
      <c r="C305" s="8"/>
      <c r="D305" s="8"/>
      <c r="E305" s="172"/>
      <c r="F305" s="154"/>
      <c r="G305" s="154"/>
      <c r="H305" s="154"/>
      <c r="I305" s="154"/>
      <c r="J305" s="154"/>
      <c r="K305" s="154"/>
      <c r="L305" s="188"/>
      <c r="M305" s="11"/>
      <c r="N305" s="16"/>
      <c r="O305" s="11"/>
      <c r="P305" s="8"/>
      <c r="Q305" s="8"/>
      <c r="R305" s="11"/>
      <c r="S305" s="173"/>
      <c r="T305" s="173"/>
      <c r="U305" s="173"/>
      <c r="V305" s="173"/>
      <c r="W305" s="173"/>
      <c r="X305" s="174"/>
      <c r="Y305" s="174"/>
      <c r="Z305" s="152"/>
      <c r="AA305" s="8"/>
      <c r="AB305" s="154"/>
      <c r="AC305" s="154"/>
      <c r="AD305" s="154"/>
      <c r="AE305" s="154"/>
      <c r="AF305" s="11"/>
      <c r="AG305" s="16"/>
      <c r="AH305" s="11"/>
      <c r="AI305" s="8"/>
      <c r="AJ305" s="8"/>
      <c r="AK305" s="172"/>
      <c r="AL305" s="154"/>
      <c r="AM305" s="154"/>
      <c r="AN305" s="154"/>
      <c r="AO305" s="154"/>
      <c r="AP305" s="16"/>
      <c r="AQ305" s="11"/>
      <c r="AR305" s="8"/>
      <c r="AS305" s="8"/>
      <c r="AT305" s="172"/>
      <c r="AU305" s="154"/>
      <c r="AV305" s="154"/>
      <c r="AW305" s="154"/>
      <c r="AX305" s="154"/>
      <c r="AY305" s="11"/>
      <c r="AZ305" s="16"/>
      <c r="BA305" s="11"/>
      <c r="BB305" s="8"/>
      <c r="BC305" s="8"/>
      <c r="BD305" s="172"/>
      <c r="BE305" s="154"/>
      <c r="BF305" s="154"/>
      <c r="BG305" s="154"/>
      <c r="BH305" s="154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</row>
    <row r="306" spans="1:88" ht="19.5" customHeight="1">
      <c r="A306" s="16"/>
      <c r="B306" s="11"/>
      <c r="C306" s="8"/>
      <c r="D306" s="8"/>
      <c r="E306" s="11"/>
      <c r="F306" s="173"/>
      <c r="G306" s="173"/>
      <c r="H306" s="173"/>
      <c r="I306" s="173"/>
      <c r="J306" s="173"/>
      <c r="K306" s="173"/>
      <c r="L306" s="168"/>
      <c r="M306" s="11"/>
      <c r="N306" s="16"/>
      <c r="O306" s="11"/>
      <c r="P306" s="8"/>
      <c r="Q306" s="8"/>
      <c r="R306" s="11"/>
      <c r="S306" s="154"/>
      <c r="T306" s="154"/>
      <c r="U306" s="154"/>
      <c r="V306" s="154"/>
      <c r="W306" s="154"/>
      <c r="X306" s="187"/>
      <c r="Y306" s="187"/>
      <c r="Z306" s="167"/>
      <c r="AA306" s="8"/>
      <c r="AB306" s="173"/>
      <c r="AC306" s="173"/>
      <c r="AD306" s="173"/>
      <c r="AE306" s="173"/>
      <c r="AF306" s="11"/>
      <c r="AG306" s="16"/>
      <c r="AH306" s="11"/>
      <c r="AI306" s="8"/>
      <c r="AJ306" s="8"/>
      <c r="AK306" s="11"/>
      <c r="AL306" s="173"/>
      <c r="AM306" s="173"/>
      <c r="AN306" s="173"/>
      <c r="AO306" s="173"/>
      <c r="AP306" s="16"/>
      <c r="AQ306" s="11"/>
      <c r="AR306" s="8"/>
      <c r="AS306" s="8"/>
      <c r="AT306" s="11"/>
      <c r="AU306" s="173"/>
      <c r="AV306" s="173"/>
      <c r="AW306" s="173"/>
      <c r="AX306" s="173"/>
      <c r="AY306" s="11"/>
      <c r="AZ306" s="16"/>
      <c r="BA306" s="11"/>
      <c r="BB306" s="8"/>
      <c r="BC306" s="8"/>
      <c r="BD306" s="11"/>
      <c r="BE306" s="173"/>
      <c r="BF306" s="173"/>
      <c r="BG306" s="173"/>
      <c r="BH306" s="173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</row>
    <row r="307" spans="1:88" ht="19.5" customHeight="1">
      <c r="A307" s="16"/>
      <c r="B307" s="11"/>
      <c r="C307" s="8"/>
      <c r="D307" s="8"/>
      <c r="E307" s="11"/>
      <c r="F307" s="154"/>
      <c r="G307" s="154"/>
      <c r="H307" s="154"/>
      <c r="I307" s="154"/>
      <c r="J307" s="154"/>
      <c r="K307" s="154"/>
      <c r="L307" s="188"/>
      <c r="M307" s="11"/>
      <c r="N307" s="16"/>
      <c r="O307" s="11"/>
      <c r="P307" s="8"/>
      <c r="Q307" s="8"/>
      <c r="R307" s="11"/>
      <c r="S307" s="173"/>
      <c r="T307" s="173"/>
      <c r="U307" s="173"/>
      <c r="V307" s="173"/>
      <c r="W307" s="173"/>
      <c r="X307" s="174"/>
      <c r="Y307" s="174"/>
      <c r="Z307" s="152"/>
      <c r="AA307" s="8"/>
      <c r="AB307" s="154"/>
      <c r="AC307" s="154"/>
      <c r="AD307" s="154"/>
      <c r="AE307" s="154"/>
      <c r="AF307" s="11"/>
      <c r="AG307" s="16"/>
      <c r="AH307" s="11"/>
      <c r="AI307" s="8"/>
      <c r="AJ307" s="8"/>
      <c r="AK307" s="11"/>
      <c r="AL307" s="154"/>
      <c r="AM307" s="154"/>
      <c r="AN307" s="154"/>
      <c r="AO307" s="154"/>
      <c r="AP307" s="16"/>
      <c r="AQ307" s="11"/>
      <c r="AR307" s="8"/>
      <c r="AS307" s="8"/>
      <c r="AT307" s="11"/>
      <c r="AU307" s="154"/>
      <c r="AV307" s="154"/>
      <c r="AW307" s="154"/>
      <c r="AX307" s="154"/>
      <c r="AY307" s="11"/>
      <c r="AZ307" s="16"/>
      <c r="BA307" s="11"/>
      <c r="BB307" s="8"/>
      <c r="BC307" s="8"/>
      <c r="BD307" s="11"/>
      <c r="BE307" s="154"/>
      <c r="BF307" s="154"/>
      <c r="BG307" s="154"/>
      <c r="BH307" s="154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</row>
    <row r="308" spans="1:88" ht="19.5" customHeight="1">
      <c r="A308" s="16"/>
      <c r="B308" s="11"/>
      <c r="C308" s="8"/>
      <c r="D308" s="8"/>
      <c r="E308" s="11"/>
      <c r="F308" s="154"/>
      <c r="G308" s="154"/>
      <c r="H308" s="154"/>
      <c r="I308" s="154"/>
      <c r="J308" s="154"/>
      <c r="K308" s="154"/>
      <c r="L308" s="188"/>
      <c r="M308" s="11"/>
      <c r="N308" s="16"/>
      <c r="O308" s="11"/>
      <c r="P308" s="8"/>
      <c r="Q308" s="8"/>
      <c r="R308" s="11"/>
      <c r="S308" s="154"/>
      <c r="T308" s="154"/>
      <c r="U308" s="154"/>
      <c r="V308" s="154"/>
      <c r="W308" s="154"/>
      <c r="X308" s="187"/>
      <c r="Y308" s="187"/>
      <c r="Z308" s="167"/>
      <c r="AA308" s="8"/>
      <c r="AB308" s="154"/>
      <c r="AC308" s="154"/>
      <c r="AD308" s="154"/>
      <c r="AE308" s="154"/>
      <c r="AF308" s="11"/>
      <c r="AG308" s="16"/>
      <c r="AH308" s="11"/>
      <c r="AI308" s="8"/>
      <c r="AJ308" s="8"/>
      <c r="AK308" s="11"/>
      <c r="AL308" s="154"/>
      <c r="AM308" s="154"/>
      <c r="AN308" s="154"/>
      <c r="AO308" s="154"/>
      <c r="AP308" s="16"/>
      <c r="AQ308" s="11"/>
      <c r="AR308" s="8"/>
      <c r="AS308" s="8"/>
      <c r="AT308" s="11"/>
      <c r="AU308" s="154"/>
      <c r="AV308" s="154"/>
      <c r="AW308" s="154"/>
      <c r="AX308" s="154"/>
      <c r="AY308" s="11"/>
      <c r="AZ308" s="16"/>
      <c r="BA308" s="11"/>
      <c r="BB308" s="8"/>
      <c r="BC308" s="8"/>
      <c r="BD308" s="11"/>
      <c r="BE308" s="154"/>
      <c r="BF308" s="154"/>
      <c r="BG308" s="154"/>
      <c r="BH308" s="154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</row>
    <row r="309" spans="1:88" ht="19.5" customHeight="1">
      <c r="A309" s="23"/>
      <c r="B309" s="11"/>
      <c r="C309" s="8"/>
      <c r="D309" s="8"/>
      <c r="E309" s="11"/>
      <c r="F309" s="173"/>
      <c r="G309" s="173"/>
      <c r="H309" s="173"/>
      <c r="I309" s="173"/>
      <c r="J309" s="173"/>
      <c r="K309" s="173"/>
      <c r="L309" s="168"/>
      <c r="M309" s="11"/>
      <c r="N309" s="16"/>
      <c r="O309" s="11"/>
      <c r="P309" s="8"/>
      <c r="Q309" s="8"/>
      <c r="R309" s="172"/>
      <c r="S309" s="173"/>
      <c r="T309" s="173"/>
      <c r="U309" s="173"/>
      <c r="V309" s="173"/>
      <c r="W309" s="173"/>
      <c r="X309" s="174"/>
      <c r="Y309" s="174"/>
      <c r="Z309" s="152"/>
      <c r="AA309" s="8"/>
      <c r="AB309" s="173"/>
      <c r="AC309" s="173"/>
      <c r="AD309" s="173"/>
      <c r="AE309" s="173"/>
      <c r="AF309" s="11"/>
      <c r="AG309" s="23"/>
      <c r="AH309" s="11"/>
      <c r="AI309" s="8"/>
      <c r="AJ309" s="8"/>
      <c r="AK309" s="11"/>
      <c r="AL309" s="173"/>
      <c r="AM309" s="173"/>
      <c r="AN309" s="173"/>
      <c r="AO309" s="173"/>
      <c r="AP309" s="23"/>
      <c r="AQ309" s="11"/>
      <c r="AR309" s="8"/>
      <c r="AS309" s="8"/>
      <c r="AT309" s="11"/>
      <c r="AU309" s="173"/>
      <c r="AV309" s="173"/>
      <c r="AW309" s="173"/>
      <c r="AX309" s="173"/>
      <c r="AY309" s="11"/>
      <c r="AZ309" s="23"/>
      <c r="BA309" s="11"/>
      <c r="BB309" s="8"/>
      <c r="BC309" s="8"/>
      <c r="BD309" s="11"/>
      <c r="BE309" s="173"/>
      <c r="BF309" s="173"/>
      <c r="BG309" s="173"/>
      <c r="BH309" s="173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</row>
    <row r="310" spans="1:88" ht="19.5" customHeight="1">
      <c r="A310" s="16"/>
      <c r="B310" s="11"/>
      <c r="C310" s="8"/>
      <c r="D310" s="8"/>
      <c r="E310" s="11"/>
      <c r="F310" s="154"/>
      <c r="G310" s="154"/>
      <c r="H310" s="154"/>
      <c r="I310" s="154"/>
      <c r="J310" s="154"/>
      <c r="K310" s="154"/>
      <c r="L310" s="188"/>
      <c r="M310" s="11"/>
      <c r="N310" s="16"/>
      <c r="O310" s="11"/>
      <c r="P310" s="11"/>
      <c r="Q310" s="11"/>
      <c r="R310" s="11"/>
      <c r="S310" s="170"/>
      <c r="T310" s="170"/>
      <c r="U310" s="170"/>
      <c r="V310" s="170"/>
      <c r="W310" s="170"/>
      <c r="X310" s="171"/>
      <c r="Y310" s="171"/>
      <c r="Z310" s="152"/>
      <c r="AA310" s="8"/>
      <c r="AB310" s="154"/>
      <c r="AC310" s="154"/>
      <c r="AD310" s="154"/>
      <c r="AE310" s="154"/>
      <c r="AF310" s="11"/>
      <c r="AG310" s="16"/>
      <c r="AH310" s="11"/>
      <c r="AI310" s="8"/>
      <c r="AJ310" s="8"/>
      <c r="AK310" s="11"/>
      <c r="AL310" s="154"/>
      <c r="AM310" s="154"/>
      <c r="AN310" s="154"/>
      <c r="AO310" s="154"/>
      <c r="AP310" s="16"/>
      <c r="AQ310" s="11"/>
      <c r="AR310" s="8"/>
      <c r="AS310" s="8"/>
      <c r="AT310" s="11"/>
      <c r="AU310" s="154"/>
      <c r="AV310" s="154"/>
      <c r="AW310" s="154"/>
      <c r="AX310" s="154"/>
      <c r="AY310" s="11"/>
      <c r="AZ310" s="16"/>
      <c r="BA310" s="11"/>
      <c r="BB310" s="8"/>
      <c r="BC310" s="8"/>
      <c r="BD310" s="11"/>
      <c r="BE310" s="154"/>
      <c r="BF310" s="154"/>
      <c r="BG310" s="154"/>
      <c r="BH310" s="154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</row>
    <row r="311" spans="1:88" ht="19.5" customHeight="1">
      <c r="A311" s="16"/>
      <c r="B311" s="11"/>
      <c r="C311" s="8"/>
      <c r="D311" s="8"/>
      <c r="E311" s="11"/>
      <c r="F311" s="154"/>
      <c r="G311" s="154"/>
      <c r="H311" s="154"/>
      <c r="I311" s="154"/>
      <c r="J311" s="154"/>
      <c r="K311" s="154"/>
      <c r="L311" s="188"/>
      <c r="M311" s="11"/>
      <c r="N311" s="16"/>
      <c r="O311" s="11"/>
      <c r="P311" s="11"/>
      <c r="Q311" s="11"/>
      <c r="R311" s="11"/>
      <c r="S311" s="170"/>
      <c r="T311" s="170"/>
      <c r="U311" s="170"/>
      <c r="V311" s="170"/>
      <c r="W311" s="170"/>
      <c r="X311" s="171"/>
      <c r="Y311" s="171"/>
      <c r="Z311" s="152"/>
      <c r="AA311" s="8"/>
      <c r="AB311" s="154"/>
      <c r="AC311" s="154"/>
      <c r="AD311" s="154"/>
      <c r="AE311" s="154"/>
      <c r="AF311" s="11"/>
      <c r="AG311" s="16"/>
      <c r="AH311" s="11"/>
      <c r="AI311" s="8"/>
      <c r="AJ311" s="8"/>
      <c r="AK311" s="11"/>
      <c r="AL311" s="154"/>
      <c r="AM311" s="154"/>
      <c r="AN311" s="154"/>
      <c r="AO311" s="154"/>
      <c r="AP311" s="16"/>
      <c r="AQ311" s="11"/>
      <c r="AR311" s="8"/>
      <c r="AS311" s="8"/>
      <c r="AT311" s="11"/>
      <c r="AU311" s="154"/>
      <c r="AV311" s="154"/>
      <c r="AW311" s="154"/>
      <c r="AX311" s="154"/>
      <c r="AY311" s="11"/>
      <c r="AZ311" s="16"/>
      <c r="BA311" s="11"/>
      <c r="BB311" s="8"/>
      <c r="BC311" s="8"/>
      <c r="BD311" s="11"/>
      <c r="BE311" s="154"/>
      <c r="BF311" s="154"/>
      <c r="BG311" s="154"/>
      <c r="BH311" s="154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</row>
    <row r="312" spans="1:88" ht="19.5" customHeight="1">
      <c r="A312" s="16"/>
      <c r="B312" s="11"/>
      <c r="C312" s="8"/>
      <c r="D312" s="8"/>
      <c r="E312" s="11"/>
      <c r="F312" s="173"/>
      <c r="G312" s="173"/>
      <c r="H312" s="173"/>
      <c r="I312" s="173"/>
      <c r="J312" s="173"/>
      <c r="K312" s="173"/>
      <c r="L312" s="168"/>
      <c r="M312" s="11"/>
      <c r="N312" s="11"/>
      <c r="O312" s="8"/>
      <c r="P312" s="8"/>
      <c r="Q312" s="8"/>
      <c r="R312" s="11"/>
      <c r="S312" s="170"/>
      <c r="T312" s="170"/>
      <c r="U312" s="170"/>
      <c r="V312" s="170"/>
      <c r="W312" s="170"/>
      <c r="X312" s="171"/>
      <c r="Y312" s="171"/>
      <c r="Z312" s="152"/>
      <c r="AA312" s="8"/>
      <c r="AB312" s="173"/>
      <c r="AC312" s="173"/>
      <c r="AD312" s="173"/>
      <c r="AE312" s="173"/>
      <c r="AF312" s="11"/>
      <c r="AG312" s="16"/>
      <c r="AH312" s="11"/>
      <c r="AI312" s="8"/>
      <c r="AJ312" s="8"/>
      <c r="AK312" s="11"/>
      <c r="AL312" s="173"/>
      <c r="AM312" s="173"/>
      <c r="AN312" s="173"/>
      <c r="AO312" s="173"/>
      <c r="AP312" s="16"/>
      <c r="AQ312" s="11"/>
      <c r="AR312" s="8"/>
      <c r="AS312" s="8"/>
      <c r="AT312" s="11"/>
      <c r="AU312" s="173"/>
      <c r="AV312" s="173"/>
      <c r="AW312" s="173"/>
      <c r="AX312" s="173"/>
      <c r="AY312" s="11"/>
      <c r="AZ312" s="16"/>
      <c r="BA312" s="11"/>
      <c r="BB312" s="8"/>
      <c r="BC312" s="8"/>
      <c r="BD312" s="11"/>
      <c r="BE312" s="173"/>
      <c r="BF312" s="173"/>
      <c r="BG312" s="173"/>
      <c r="BH312" s="173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</row>
    <row r="313" spans="1:88" ht="19.5" customHeight="1">
      <c r="A313" s="16"/>
      <c r="B313" s="11"/>
      <c r="C313" s="8"/>
      <c r="D313" s="8"/>
      <c r="E313" s="11"/>
      <c r="F313" s="154"/>
      <c r="G313" s="154"/>
      <c r="H313" s="154"/>
      <c r="I313" s="154"/>
      <c r="J313" s="154"/>
      <c r="K313" s="154"/>
      <c r="L313" s="188"/>
      <c r="M313" s="11"/>
      <c r="N313" s="11"/>
      <c r="O313" s="11"/>
      <c r="P313" s="11"/>
      <c r="Q313" s="11"/>
      <c r="R313" s="11"/>
      <c r="S313" s="170"/>
      <c r="T313" s="170"/>
      <c r="U313" s="170"/>
      <c r="V313" s="170"/>
      <c r="W313" s="170"/>
      <c r="X313" s="171"/>
      <c r="Y313" s="171"/>
      <c r="Z313" s="152"/>
      <c r="AA313" s="8"/>
      <c r="AB313" s="154"/>
      <c r="AC313" s="154"/>
      <c r="AD313" s="154"/>
      <c r="AE313" s="154"/>
      <c r="AF313" s="11"/>
      <c r="AG313" s="16"/>
      <c r="AH313" s="11"/>
      <c r="AI313" s="8"/>
      <c r="AJ313" s="8"/>
      <c r="AK313" s="11"/>
      <c r="AL313" s="154"/>
      <c r="AM313" s="154"/>
      <c r="AN313" s="154"/>
      <c r="AO313" s="154"/>
      <c r="AP313" s="16"/>
      <c r="AQ313" s="11"/>
      <c r="AR313" s="8"/>
      <c r="AS313" s="8"/>
      <c r="AT313" s="11"/>
      <c r="AU313" s="154"/>
      <c r="AV313" s="154"/>
      <c r="AW313" s="154"/>
      <c r="AX313" s="154"/>
      <c r="AY313" s="11"/>
      <c r="AZ313" s="16"/>
      <c r="BA313" s="11"/>
      <c r="BB313" s="8"/>
      <c r="BC313" s="8"/>
      <c r="BD313" s="11"/>
      <c r="BE313" s="154"/>
      <c r="BF313" s="154"/>
      <c r="BG313" s="154"/>
      <c r="BH313" s="154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</row>
    <row r="314" spans="1:88" ht="19.5" customHeight="1">
      <c r="A314" s="16"/>
      <c r="B314" s="11"/>
      <c r="C314" s="8"/>
      <c r="D314" s="8"/>
      <c r="E314" s="11"/>
      <c r="F314" s="173"/>
      <c r="G314" s="173"/>
      <c r="H314" s="173"/>
      <c r="I314" s="173"/>
      <c r="J314" s="173"/>
      <c r="K314" s="173"/>
      <c r="L314" s="168"/>
      <c r="M314" s="11"/>
      <c r="N314" s="8"/>
      <c r="O314" s="10"/>
      <c r="P314" s="10"/>
      <c r="Q314" s="10"/>
      <c r="R314" s="11"/>
      <c r="S314" s="173"/>
      <c r="T314" s="173"/>
      <c r="U314" s="173"/>
      <c r="V314" s="173"/>
      <c r="W314" s="173"/>
      <c r="X314" s="174"/>
      <c r="Y314" s="174"/>
      <c r="Z314" s="152"/>
      <c r="AA314" s="8"/>
      <c r="AB314" s="173"/>
      <c r="AC314" s="173"/>
      <c r="AD314" s="173"/>
      <c r="AE314" s="173"/>
      <c r="AF314" s="11"/>
      <c r="AG314" s="16"/>
      <c r="AH314" s="11"/>
      <c r="AI314" s="8"/>
      <c r="AJ314" s="8"/>
      <c r="AK314" s="11"/>
      <c r="AL314" s="173"/>
      <c r="AM314" s="173"/>
      <c r="AN314" s="173"/>
      <c r="AO314" s="173"/>
      <c r="AP314" s="16"/>
      <c r="AQ314" s="11"/>
      <c r="AR314" s="8"/>
      <c r="AS314" s="8"/>
      <c r="AT314" s="11"/>
      <c r="AU314" s="173"/>
      <c r="AV314" s="173"/>
      <c r="AW314" s="173"/>
      <c r="AX314" s="173"/>
      <c r="AY314" s="11"/>
      <c r="AZ314" s="16"/>
      <c r="BA314" s="11"/>
      <c r="BB314" s="8"/>
      <c r="BC314" s="8"/>
      <c r="BD314" s="11"/>
      <c r="BE314" s="173"/>
      <c r="BF314" s="173"/>
      <c r="BG314" s="173"/>
      <c r="BH314" s="173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</row>
    <row r="315" spans="1:88" ht="19.5" customHeight="1">
      <c r="A315" s="16"/>
      <c r="B315" s="11"/>
      <c r="C315" s="8"/>
      <c r="D315" s="8"/>
      <c r="E315" s="11"/>
      <c r="F315" s="154"/>
      <c r="G315" s="154"/>
      <c r="H315" s="154"/>
      <c r="I315" s="154"/>
      <c r="J315" s="154"/>
      <c r="K315" s="154"/>
      <c r="L315" s="188"/>
      <c r="M315" s="11"/>
      <c r="N315" s="11"/>
      <c r="O315" s="11"/>
      <c r="P315" s="11"/>
      <c r="Q315" s="11"/>
      <c r="R315" s="177"/>
      <c r="S315" s="11"/>
      <c r="T315" s="11"/>
      <c r="U315" s="11"/>
      <c r="V315" s="11"/>
      <c r="W315" s="11"/>
      <c r="X315" s="157"/>
      <c r="Y315" s="157"/>
      <c r="Z315" s="152"/>
      <c r="AA315" s="8"/>
      <c r="AB315" s="154"/>
      <c r="AC315" s="154"/>
      <c r="AD315" s="154"/>
      <c r="AE315" s="154"/>
      <c r="AF315" s="11"/>
      <c r="AG315" s="16"/>
      <c r="AH315" s="11"/>
      <c r="AI315" s="8"/>
      <c r="AJ315" s="8"/>
      <c r="AK315" s="11"/>
      <c r="AL315" s="154"/>
      <c r="AM315" s="154"/>
      <c r="AN315" s="154"/>
      <c r="AO315" s="154"/>
      <c r="AP315" s="16"/>
      <c r="AQ315" s="11"/>
      <c r="AR315" s="8"/>
      <c r="AS315" s="8"/>
      <c r="AT315" s="11"/>
      <c r="AU315" s="154"/>
      <c r="AV315" s="154"/>
      <c r="AW315" s="154"/>
      <c r="AX315" s="154"/>
      <c r="AY315" s="11"/>
      <c r="AZ315" s="16"/>
      <c r="BA315" s="11"/>
      <c r="BB315" s="8"/>
      <c r="BC315" s="8"/>
      <c r="BD315" s="11"/>
      <c r="BE315" s="154"/>
      <c r="BF315" s="154"/>
      <c r="BG315" s="154"/>
      <c r="BH315" s="154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</row>
    <row r="316" spans="1:88" ht="19.5" customHeight="1">
      <c r="A316" s="16"/>
      <c r="B316" s="11"/>
      <c r="C316" s="8"/>
      <c r="D316" s="8"/>
      <c r="E316" s="172"/>
      <c r="F316" s="173"/>
      <c r="G316" s="173"/>
      <c r="H316" s="173"/>
      <c r="I316" s="173"/>
      <c r="J316" s="173"/>
      <c r="K316" s="173"/>
      <c r="L316" s="168"/>
      <c r="M316" s="11"/>
      <c r="N316" s="8"/>
      <c r="O316" s="11"/>
      <c r="P316" s="11"/>
      <c r="Q316" s="11"/>
      <c r="R316" s="11"/>
      <c r="S316" s="11"/>
      <c r="T316" s="11"/>
      <c r="U316" s="11"/>
      <c r="V316" s="11"/>
      <c r="W316" s="11"/>
      <c r="X316" s="157"/>
      <c r="Y316" s="157"/>
      <c r="Z316" s="152"/>
      <c r="AA316" s="8"/>
      <c r="AB316" s="173"/>
      <c r="AC316" s="173"/>
      <c r="AD316" s="173"/>
      <c r="AE316" s="173"/>
      <c r="AF316" s="11"/>
      <c r="AG316" s="16"/>
      <c r="AH316" s="11"/>
      <c r="AI316" s="8"/>
      <c r="AJ316" s="8"/>
      <c r="AK316" s="172"/>
      <c r="AL316" s="173"/>
      <c r="AM316" s="173"/>
      <c r="AN316" s="173"/>
      <c r="AO316" s="173"/>
      <c r="AP316" s="16"/>
      <c r="AQ316" s="11"/>
      <c r="AR316" s="8"/>
      <c r="AS316" s="8"/>
      <c r="AT316" s="172"/>
      <c r="AU316" s="173"/>
      <c r="AV316" s="173"/>
      <c r="AW316" s="173"/>
      <c r="AX316" s="173"/>
      <c r="AY316" s="11"/>
      <c r="AZ316" s="16"/>
      <c r="BA316" s="11"/>
      <c r="BB316" s="8"/>
      <c r="BC316" s="8"/>
      <c r="BD316" s="172"/>
      <c r="BE316" s="173"/>
      <c r="BF316" s="173"/>
      <c r="BG316" s="173"/>
      <c r="BH316" s="173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</row>
    <row r="317" spans="1:88" ht="19.5" customHeight="1">
      <c r="A317" s="11"/>
      <c r="B317" s="11"/>
      <c r="C317" s="11"/>
      <c r="D317" s="11"/>
      <c r="E317" s="11"/>
      <c r="F317" s="170"/>
      <c r="G317" s="170"/>
      <c r="H317" s="170"/>
      <c r="I317" s="170"/>
      <c r="J317" s="170"/>
      <c r="K317" s="170"/>
      <c r="L317" s="168"/>
      <c r="M317" s="11"/>
      <c r="N317" s="11"/>
      <c r="O317" s="8"/>
      <c r="P317" s="8"/>
      <c r="Q317" s="8"/>
      <c r="R317" s="11"/>
      <c r="S317" s="178"/>
      <c r="T317" s="178"/>
      <c r="U317" s="178"/>
      <c r="V317" s="178"/>
      <c r="W317" s="178"/>
      <c r="X317" s="179"/>
      <c r="Y317" s="179"/>
      <c r="Z317" s="152"/>
      <c r="AA317" s="11"/>
      <c r="AB317" s="170"/>
      <c r="AC317" s="170"/>
      <c r="AD317" s="170"/>
      <c r="AE317" s="170"/>
      <c r="AF317" s="11"/>
      <c r="AG317" s="11"/>
      <c r="AH317" s="11"/>
      <c r="AI317" s="11"/>
      <c r="AJ317" s="11"/>
      <c r="AK317" s="11"/>
      <c r="AL317" s="170"/>
      <c r="AM317" s="170"/>
      <c r="AN317" s="170"/>
      <c r="AO317" s="170"/>
      <c r="AP317" s="11"/>
      <c r="AQ317" s="11"/>
      <c r="AR317" s="11"/>
      <c r="AS317" s="11"/>
      <c r="AT317" s="11"/>
      <c r="AU317" s="170"/>
      <c r="AV317" s="170"/>
      <c r="AW317" s="170"/>
      <c r="AX317" s="170"/>
      <c r="AY317" s="11"/>
      <c r="AZ317" s="11"/>
      <c r="BA317" s="11"/>
      <c r="BB317" s="11"/>
      <c r="BC317" s="11"/>
      <c r="BD317" s="11"/>
      <c r="BE317" s="170"/>
      <c r="BF317" s="170"/>
      <c r="BG317" s="170"/>
      <c r="BH317" s="170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</row>
    <row r="318" spans="1:88" ht="19.5" customHeight="1">
      <c r="A318" s="11"/>
      <c r="B318" s="11"/>
      <c r="C318" s="11"/>
      <c r="D318" s="11"/>
      <c r="E318" s="11"/>
      <c r="F318" s="170"/>
      <c r="G318" s="170"/>
      <c r="H318" s="170"/>
      <c r="I318" s="170"/>
      <c r="J318" s="170"/>
      <c r="K318" s="170"/>
      <c r="L318" s="168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57"/>
      <c r="Y318" s="157"/>
      <c r="Z318" s="152"/>
      <c r="AA318" s="11"/>
      <c r="AB318" s="170"/>
      <c r="AC318" s="170"/>
      <c r="AD318" s="170"/>
      <c r="AE318" s="170"/>
      <c r="AF318" s="11"/>
      <c r="AG318" s="11"/>
      <c r="AH318" s="11"/>
      <c r="AI318" s="11"/>
      <c r="AJ318" s="11"/>
      <c r="AK318" s="11"/>
      <c r="AL318" s="170"/>
      <c r="AM318" s="170"/>
      <c r="AN318" s="170"/>
      <c r="AO318" s="170"/>
      <c r="AP318" s="11"/>
      <c r="AQ318" s="11"/>
      <c r="AR318" s="11"/>
      <c r="AS318" s="11"/>
      <c r="AT318" s="11"/>
      <c r="AU318" s="170"/>
      <c r="AV318" s="170"/>
      <c r="AW318" s="170"/>
      <c r="AX318" s="170"/>
      <c r="AY318" s="11"/>
      <c r="AZ318" s="11"/>
      <c r="BA318" s="11"/>
      <c r="BB318" s="11"/>
      <c r="BC318" s="11"/>
      <c r="BD318" s="11"/>
      <c r="BE318" s="170"/>
      <c r="BF318" s="170"/>
      <c r="BG318" s="170"/>
      <c r="BH318" s="170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</row>
    <row r="319" spans="1:88" ht="19.5" customHeight="1">
      <c r="A319" s="8"/>
      <c r="B319" s="8"/>
      <c r="C319" s="8"/>
      <c r="D319" s="8"/>
      <c r="E319" s="11"/>
      <c r="F319" s="170"/>
      <c r="G319" s="170"/>
      <c r="H319" s="170"/>
      <c r="I319" s="170"/>
      <c r="J319" s="170"/>
      <c r="K319" s="170"/>
      <c r="L319" s="168"/>
      <c r="M319" s="8"/>
      <c r="N319" s="8"/>
      <c r="O319" s="11"/>
      <c r="P319" s="11"/>
      <c r="Q319" s="11"/>
      <c r="R319" s="11"/>
      <c r="S319" s="11"/>
      <c r="T319" s="11"/>
      <c r="U319" s="11"/>
      <c r="V319" s="11"/>
      <c r="W319" s="11"/>
      <c r="X319" s="157"/>
      <c r="Y319" s="157"/>
      <c r="Z319" s="152"/>
      <c r="AA319" s="8"/>
      <c r="AB319" s="170"/>
      <c r="AC319" s="170"/>
      <c r="AD319" s="170"/>
      <c r="AE319" s="170"/>
      <c r="AF319" s="11"/>
      <c r="AG319" s="8"/>
      <c r="AH319" s="8"/>
      <c r="AI319" s="8"/>
      <c r="AJ319" s="8"/>
      <c r="AK319" s="11"/>
      <c r="AL319" s="170"/>
      <c r="AM319" s="170"/>
      <c r="AN319" s="170"/>
      <c r="AO319" s="170"/>
      <c r="AP319" s="8"/>
      <c r="AQ319" s="8"/>
      <c r="AR319" s="8"/>
      <c r="AS319" s="8"/>
      <c r="AT319" s="11"/>
      <c r="AU319" s="170"/>
      <c r="AV319" s="170"/>
      <c r="AW319" s="170"/>
      <c r="AX319" s="170"/>
      <c r="AY319" s="11"/>
      <c r="AZ319" s="8"/>
      <c r="BA319" s="8"/>
      <c r="BB319" s="8"/>
      <c r="BC319" s="8"/>
      <c r="BD319" s="11"/>
      <c r="BE319" s="170"/>
      <c r="BF319" s="170"/>
      <c r="BG319" s="170"/>
      <c r="BH319" s="170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</row>
    <row r="320" spans="1:88" ht="19.5" customHeight="1">
      <c r="A320" s="11"/>
      <c r="B320" s="11"/>
      <c r="C320" s="11"/>
      <c r="D320" s="11"/>
      <c r="E320" s="11"/>
      <c r="F320" s="170"/>
      <c r="G320" s="170"/>
      <c r="H320" s="170"/>
      <c r="I320" s="170"/>
      <c r="J320" s="170"/>
      <c r="K320" s="170"/>
      <c r="L320" s="168"/>
      <c r="M320" s="11"/>
      <c r="N320" s="11"/>
      <c r="O320" s="164"/>
      <c r="P320" s="164"/>
      <c r="Q320" s="164"/>
      <c r="R320" s="164"/>
      <c r="S320" s="164"/>
      <c r="T320" s="164"/>
      <c r="U320" s="164"/>
      <c r="V320" s="164"/>
      <c r="W320" s="164"/>
      <c r="X320" s="180"/>
      <c r="Y320" s="157"/>
      <c r="Z320" s="152"/>
      <c r="AA320" s="11"/>
      <c r="AB320" s="170"/>
      <c r="AC320" s="170"/>
      <c r="AD320" s="170"/>
      <c r="AE320" s="170"/>
      <c r="AF320" s="11"/>
      <c r="AG320" s="11"/>
      <c r="AH320" s="11"/>
      <c r="AI320" s="11"/>
      <c r="AJ320" s="11"/>
      <c r="AK320" s="11"/>
      <c r="AL320" s="170"/>
      <c r="AM320" s="170"/>
      <c r="AN320" s="170"/>
      <c r="AO320" s="170"/>
      <c r="AP320" s="11"/>
      <c r="AQ320" s="11"/>
      <c r="AR320" s="11"/>
      <c r="AS320" s="11"/>
      <c r="AT320" s="11"/>
      <c r="AU320" s="170"/>
      <c r="AV320" s="170"/>
      <c r="AW320" s="170"/>
      <c r="AX320" s="170"/>
      <c r="AY320" s="11"/>
      <c r="AZ320" s="11"/>
      <c r="BA320" s="11"/>
      <c r="BB320" s="11"/>
      <c r="BC320" s="11"/>
      <c r="BD320" s="11"/>
      <c r="BE320" s="170"/>
      <c r="BF320" s="170"/>
      <c r="BG320" s="170"/>
      <c r="BH320" s="170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</row>
    <row r="321" spans="1:88" ht="19.5" customHeight="1">
      <c r="A321" s="8"/>
      <c r="B321" s="10"/>
      <c r="C321" s="10"/>
      <c r="D321" s="10"/>
      <c r="E321" s="11"/>
      <c r="F321" s="173"/>
      <c r="G321" s="173"/>
      <c r="H321" s="173"/>
      <c r="I321" s="173"/>
      <c r="J321" s="173"/>
      <c r="K321" s="173"/>
      <c r="L321" s="168"/>
      <c r="M321" s="10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57"/>
      <c r="Y321" s="157"/>
      <c r="Z321" s="152"/>
      <c r="AA321" s="10"/>
      <c r="AB321" s="173"/>
      <c r="AC321" s="173"/>
      <c r="AD321" s="173"/>
      <c r="AE321" s="173"/>
      <c r="AF321" s="11"/>
      <c r="AG321" s="8"/>
      <c r="AH321" s="10"/>
      <c r="AI321" s="10"/>
      <c r="AJ321" s="10"/>
      <c r="AK321" s="11"/>
      <c r="AL321" s="173"/>
      <c r="AM321" s="173"/>
      <c r="AN321" s="173"/>
      <c r="AO321" s="173"/>
      <c r="AP321" s="8"/>
      <c r="AQ321" s="10"/>
      <c r="AR321" s="10"/>
      <c r="AS321" s="10"/>
      <c r="AT321" s="11"/>
      <c r="AU321" s="173"/>
      <c r="AV321" s="173"/>
      <c r="AW321" s="173"/>
      <c r="AX321" s="173"/>
      <c r="AY321" s="11"/>
      <c r="AZ321" s="8"/>
      <c r="BA321" s="10"/>
      <c r="BB321" s="10"/>
      <c r="BC321" s="10"/>
      <c r="BD321" s="11"/>
      <c r="BE321" s="173"/>
      <c r="BF321" s="173"/>
      <c r="BG321" s="173"/>
      <c r="BH321" s="173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</row>
    <row r="322" spans="1:88" ht="19.5" customHeight="1">
      <c r="A322" s="11"/>
      <c r="B322" s="11"/>
      <c r="C322" s="11"/>
      <c r="D322" s="11"/>
      <c r="E322" s="177"/>
      <c r="F322" s="11"/>
      <c r="G322" s="11"/>
      <c r="H322" s="11"/>
      <c r="I322" s="11"/>
      <c r="J322" s="11"/>
      <c r="K322" s="11"/>
      <c r="L322" s="168"/>
      <c r="M322" s="11"/>
      <c r="N322" s="164"/>
      <c r="O322" s="11"/>
      <c r="P322" s="11"/>
      <c r="Q322" s="11"/>
      <c r="R322" s="11"/>
      <c r="S322" s="11"/>
      <c r="T322" s="11"/>
      <c r="U322" s="11"/>
      <c r="V322" s="11"/>
      <c r="W322" s="11"/>
      <c r="X322" s="157"/>
      <c r="Y322" s="157"/>
      <c r="Z322" s="152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77"/>
      <c r="AL322" s="11"/>
      <c r="AM322" s="11"/>
      <c r="AN322" s="11"/>
      <c r="AO322" s="11"/>
      <c r="AP322" s="11"/>
      <c r="AQ322" s="11"/>
      <c r="AR322" s="11"/>
      <c r="AS322" s="11"/>
      <c r="AT322" s="177"/>
      <c r="AU322" s="11"/>
      <c r="AV322" s="11"/>
      <c r="AW322" s="11"/>
      <c r="AX322" s="11"/>
      <c r="AY322" s="11"/>
      <c r="AZ322" s="11"/>
      <c r="BA322" s="11"/>
      <c r="BB322" s="11"/>
      <c r="BC322" s="11"/>
      <c r="BD322" s="177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</row>
    <row r="323" spans="1:88" ht="19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68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57"/>
      <c r="Y323" s="157"/>
      <c r="Z323" s="152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</row>
    <row r="324" spans="1:88" ht="19.5" customHeight="1">
      <c r="A324" s="8"/>
      <c r="B324" s="8"/>
      <c r="C324" s="8"/>
      <c r="D324" s="8"/>
      <c r="E324" s="11"/>
      <c r="F324" s="178"/>
      <c r="G324" s="178"/>
      <c r="H324" s="178"/>
      <c r="I324" s="178"/>
      <c r="J324" s="178"/>
      <c r="K324" s="178"/>
      <c r="L324" s="168"/>
      <c r="M324" s="8"/>
      <c r="N324" s="11"/>
      <c r="O324" s="10"/>
      <c r="P324" s="16"/>
      <c r="Q324" s="16"/>
      <c r="R324" s="16"/>
      <c r="S324" s="16"/>
      <c r="T324" s="16"/>
      <c r="U324" s="16"/>
      <c r="V324" s="16"/>
      <c r="W324" s="16"/>
      <c r="X324" s="97"/>
      <c r="Y324" s="97"/>
      <c r="Z324" s="167"/>
      <c r="AA324" s="8"/>
      <c r="AB324" s="178"/>
      <c r="AC324" s="178"/>
      <c r="AD324" s="178"/>
      <c r="AE324" s="178"/>
      <c r="AF324" s="11"/>
      <c r="AG324" s="8"/>
      <c r="AH324" s="8"/>
      <c r="AI324" s="8"/>
      <c r="AJ324" s="8"/>
      <c r="AK324" s="11"/>
      <c r="AL324" s="178"/>
      <c r="AM324" s="178"/>
      <c r="AN324" s="178"/>
      <c r="AO324" s="178"/>
      <c r="AP324" s="8"/>
      <c r="AQ324" s="8"/>
      <c r="AR324" s="8"/>
      <c r="AS324" s="8"/>
      <c r="AT324" s="11"/>
      <c r="AU324" s="178"/>
      <c r="AV324" s="178"/>
      <c r="AW324" s="178"/>
      <c r="AX324" s="178"/>
      <c r="AY324" s="11"/>
      <c r="AZ324" s="8"/>
      <c r="BA324" s="8"/>
      <c r="BB324" s="8"/>
      <c r="BC324" s="8"/>
      <c r="BD324" s="11"/>
      <c r="BE324" s="178"/>
      <c r="BF324" s="178"/>
      <c r="BG324" s="178"/>
      <c r="BH324" s="178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</row>
    <row r="325" spans="1:88" ht="19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68"/>
      <c r="M325" s="11"/>
      <c r="N325" s="11"/>
      <c r="O325" s="10"/>
      <c r="P325" s="16"/>
      <c r="Q325" s="23"/>
      <c r="R325" s="23"/>
      <c r="S325" s="23"/>
      <c r="T325" s="23"/>
      <c r="U325" s="23"/>
      <c r="V325" s="23"/>
      <c r="W325" s="23"/>
      <c r="X325" s="181"/>
      <c r="Y325" s="181"/>
      <c r="Z325" s="182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</row>
    <row r="326" spans="1:88" ht="19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68"/>
      <c r="M326" s="11"/>
      <c r="N326" s="9"/>
      <c r="O326" s="10"/>
      <c r="P326" s="23"/>
      <c r="Q326" s="26"/>
      <c r="R326" s="26"/>
      <c r="S326" s="23"/>
      <c r="T326" s="23"/>
      <c r="U326" s="23"/>
      <c r="V326" s="23"/>
      <c r="W326" s="23"/>
      <c r="X326" s="181"/>
      <c r="Y326" s="181"/>
      <c r="Z326" s="182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</row>
    <row r="327" spans="1:88" ht="19.5" customHeight="1">
      <c r="A327" s="164"/>
      <c r="B327" s="164"/>
      <c r="C327" s="164"/>
      <c r="D327" s="164"/>
      <c r="E327" s="164"/>
      <c r="F327" s="164"/>
      <c r="G327" s="164"/>
      <c r="H327" s="164"/>
      <c r="I327" s="164"/>
      <c r="J327" s="164"/>
      <c r="K327" s="11"/>
      <c r="L327" s="168"/>
      <c r="M327" s="164"/>
      <c r="N327" s="23"/>
      <c r="O327" s="26"/>
      <c r="P327" s="23"/>
      <c r="Q327" s="26"/>
      <c r="R327" s="26"/>
      <c r="S327" s="26"/>
      <c r="T327" s="26"/>
      <c r="U327" s="26"/>
      <c r="V327" s="26"/>
      <c r="W327" s="26"/>
      <c r="X327" s="181"/>
      <c r="Y327" s="181"/>
      <c r="Z327" s="182"/>
      <c r="AA327" s="164"/>
      <c r="AB327" s="164"/>
      <c r="AC327" s="164"/>
      <c r="AD327" s="11"/>
      <c r="AE327" s="11"/>
      <c r="AF327" s="11"/>
      <c r="AG327" s="164"/>
      <c r="AH327" s="164"/>
      <c r="AI327" s="164"/>
      <c r="AJ327" s="164"/>
      <c r="AK327" s="164"/>
      <c r="AL327" s="164"/>
      <c r="AM327" s="164"/>
      <c r="AN327" s="11"/>
      <c r="AO327" s="11"/>
      <c r="AP327" s="164"/>
      <c r="AQ327" s="164"/>
      <c r="AR327" s="164"/>
      <c r="AS327" s="164"/>
      <c r="AT327" s="164"/>
      <c r="AU327" s="164"/>
      <c r="AV327" s="164"/>
      <c r="AW327" s="11"/>
      <c r="AX327" s="11"/>
      <c r="AY327" s="11"/>
      <c r="AZ327" s="164"/>
      <c r="BA327" s="164"/>
      <c r="BB327" s="164"/>
      <c r="BC327" s="164"/>
      <c r="BD327" s="164"/>
      <c r="BE327" s="164"/>
      <c r="BF327" s="164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</row>
    <row r="328" spans="1:88" ht="19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68"/>
      <c r="M328" s="11"/>
      <c r="N328" s="8"/>
      <c r="O328" s="10"/>
      <c r="P328" s="10"/>
      <c r="Q328" s="26"/>
      <c r="R328" s="26"/>
      <c r="S328" s="26"/>
      <c r="T328" s="26"/>
      <c r="U328" s="26"/>
      <c r="V328" s="26"/>
      <c r="W328" s="26"/>
      <c r="X328" s="181"/>
      <c r="Y328" s="181"/>
      <c r="Z328" s="182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</row>
    <row r="329" spans="1:88" ht="19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68"/>
      <c r="M329" s="11"/>
      <c r="N329" s="8"/>
      <c r="O329" s="10"/>
      <c r="P329" s="10"/>
      <c r="Q329" s="10"/>
      <c r="R329" s="10"/>
      <c r="S329" s="10"/>
      <c r="T329" s="10"/>
      <c r="U329" s="10"/>
      <c r="V329" s="10"/>
      <c r="W329" s="10"/>
      <c r="X329" s="97"/>
      <c r="Y329" s="97"/>
      <c r="Z329" s="167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</row>
    <row r="330" spans="1:88" ht="19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68"/>
      <c r="M330" s="11"/>
      <c r="N330" s="8"/>
      <c r="O330" s="8"/>
      <c r="P330" s="8"/>
      <c r="Q330" s="8"/>
      <c r="R330" s="11"/>
      <c r="S330" s="11"/>
      <c r="T330" s="11"/>
      <c r="U330" s="11"/>
      <c r="V330" s="11"/>
      <c r="W330" s="11"/>
      <c r="X330" s="157"/>
      <c r="Y330" s="157"/>
      <c r="Z330" s="152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</row>
    <row r="331" spans="1:88" ht="19.5" customHeight="1">
      <c r="A331" s="9"/>
      <c r="B331" s="10"/>
      <c r="C331" s="16"/>
      <c r="D331" s="16"/>
      <c r="E331" s="16"/>
      <c r="F331" s="16"/>
      <c r="G331" s="16"/>
      <c r="H331" s="16"/>
      <c r="I331" s="16"/>
      <c r="J331" s="16"/>
      <c r="K331" s="16"/>
      <c r="L331" s="183"/>
      <c r="M331" s="10"/>
      <c r="N331" s="10"/>
      <c r="O331" s="10"/>
      <c r="P331" s="10"/>
      <c r="Q331" s="10"/>
      <c r="R331" s="11"/>
      <c r="S331" s="11"/>
      <c r="T331" s="11"/>
      <c r="U331" s="11"/>
      <c r="V331" s="11"/>
      <c r="W331" s="11"/>
      <c r="X331" s="157"/>
      <c r="Y331" s="157"/>
      <c r="Z331" s="152"/>
      <c r="AA331" s="16"/>
      <c r="AB331" s="16"/>
      <c r="AC331" s="16"/>
      <c r="AD331" s="16"/>
      <c r="AE331" s="16"/>
      <c r="AF331" s="11"/>
      <c r="AG331" s="9"/>
      <c r="AH331" s="8"/>
      <c r="AI331" s="16"/>
      <c r="AJ331" s="16"/>
      <c r="AK331" s="16"/>
      <c r="AL331" s="16"/>
      <c r="AM331" s="16"/>
      <c r="AN331" s="16"/>
      <c r="AO331" s="16"/>
      <c r="AP331" s="9"/>
      <c r="AQ331" s="8"/>
      <c r="AR331" s="16"/>
      <c r="AS331" s="16"/>
      <c r="AT331" s="16"/>
      <c r="AU331" s="16"/>
      <c r="AV331" s="16"/>
      <c r="AW331" s="16"/>
      <c r="AX331" s="16"/>
      <c r="AY331" s="11"/>
      <c r="AZ331" s="9"/>
      <c r="BA331" s="8"/>
      <c r="BB331" s="16"/>
      <c r="BC331" s="16"/>
      <c r="BD331" s="16"/>
      <c r="BE331" s="16"/>
      <c r="BF331" s="16"/>
      <c r="BG331" s="16"/>
      <c r="BH331" s="16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</row>
    <row r="332" spans="1:88" ht="19.5" customHeight="1">
      <c r="A332" s="23"/>
      <c r="B332" s="10"/>
      <c r="C332" s="16"/>
      <c r="D332" s="23"/>
      <c r="E332" s="23"/>
      <c r="F332" s="23"/>
      <c r="G332" s="23"/>
      <c r="H332" s="23"/>
      <c r="I332" s="23"/>
      <c r="J332" s="23"/>
      <c r="K332" s="23"/>
      <c r="L332" s="184"/>
      <c r="M332" s="10"/>
      <c r="N332" s="8"/>
      <c r="O332" s="10"/>
      <c r="P332" s="10"/>
      <c r="Q332" s="10"/>
      <c r="R332" s="111"/>
      <c r="S332" s="10"/>
      <c r="T332" s="10"/>
      <c r="U332" s="10"/>
      <c r="V332" s="10"/>
      <c r="W332" s="10"/>
      <c r="X332" s="97"/>
      <c r="Y332" s="97"/>
      <c r="Z332" s="167"/>
      <c r="AA332" s="16"/>
      <c r="AB332" s="23"/>
      <c r="AC332" s="23"/>
      <c r="AD332" s="23"/>
      <c r="AE332" s="23"/>
      <c r="AF332" s="11"/>
      <c r="AG332" s="23"/>
      <c r="AH332" s="8"/>
      <c r="AI332" s="16"/>
      <c r="AJ332" s="23"/>
      <c r="AK332" s="23"/>
      <c r="AL332" s="23"/>
      <c r="AM332" s="23"/>
      <c r="AN332" s="23"/>
      <c r="AO332" s="23"/>
      <c r="AP332" s="23"/>
      <c r="AQ332" s="8"/>
      <c r="AR332" s="16"/>
      <c r="AS332" s="23"/>
      <c r="AT332" s="23"/>
      <c r="AU332" s="23"/>
      <c r="AV332" s="23"/>
      <c r="AW332" s="23"/>
      <c r="AX332" s="23"/>
      <c r="AY332" s="11"/>
      <c r="AZ332" s="23"/>
      <c r="BA332" s="8"/>
      <c r="BB332" s="16"/>
      <c r="BC332" s="23"/>
      <c r="BD332" s="23"/>
      <c r="BE332" s="23"/>
      <c r="BF332" s="23"/>
      <c r="BG332" s="23"/>
      <c r="BH332" s="23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</row>
    <row r="333" spans="1:88" ht="19.5" customHeight="1">
      <c r="A333" s="8"/>
      <c r="B333" s="10"/>
      <c r="C333" s="23"/>
      <c r="D333" s="26"/>
      <c r="E333" s="26"/>
      <c r="F333" s="23"/>
      <c r="G333" s="23"/>
      <c r="H333" s="23"/>
      <c r="I333" s="23"/>
      <c r="J333" s="26"/>
      <c r="K333" s="26"/>
      <c r="L333" s="185"/>
      <c r="M333" s="10"/>
      <c r="N333" s="10"/>
      <c r="O333" s="10"/>
      <c r="P333" s="10"/>
      <c r="Q333" s="10"/>
      <c r="R333" s="11"/>
      <c r="S333" s="11"/>
      <c r="T333" s="11"/>
      <c r="U333" s="11"/>
      <c r="V333" s="11"/>
      <c r="W333" s="11"/>
      <c r="X333" s="157"/>
      <c r="Y333" s="157"/>
      <c r="Z333" s="152"/>
      <c r="AA333" s="23"/>
      <c r="AB333" s="23"/>
      <c r="AC333" s="26"/>
      <c r="AD333" s="26"/>
      <c r="AE333" s="26"/>
      <c r="AF333" s="11"/>
      <c r="AG333" s="8"/>
      <c r="AH333" s="10"/>
      <c r="AI333" s="23"/>
      <c r="AJ333" s="26"/>
      <c r="AK333" s="26"/>
      <c r="AL333" s="23"/>
      <c r="AM333" s="26"/>
      <c r="AN333" s="26"/>
      <c r="AO333" s="26"/>
      <c r="AP333" s="8"/>
      <c r="AQ333" s="10"/>
      <c r="AR333" s="23"/>
      <c r="AS333" s="26"/>
      <c r="AT333" s="26"/>
      <c r="AU333" s="23"/>
      <c r="AV333" s="26"/>
      <c r="AW333" s="26"/>
      <c r="AX333" s="26"/>
      <c r="AY333" s="11"/>
      <c r="AZ333" s="8"/>
      <c r="BA333" s="10"/>
      <c r="BB333" s="23"/>
      <c r="BC333" s="26"/>
      <c r="BD333" s="26"/>
      <c r="BE333" s="23"/>
      <c r="BF333" s="26"/>
      <c r="BG333" s="26"/>
      <c r="BH333" s="26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</row>
    <row r="334" spans="1:88" ht="19.5" customHeight="1">
      <c r="A334" s="8"/>
      <c r="B334" s="26"/>
      <c r="C334" s="23"/>
      <c r="D334" s="26"/>
      <c r="E334" s="26"/>
      <c r="F334" s="26"/>
      <c r="G334" s="26"/>
      <c r="H334" s="26"/>
      <c r="I334" s="26"/>
      <c r="J334" s="26"/>
      <c r="K334" s="26"/>
      <c r="L334" s="185"/>
      <c r="M334" s="26"/>
      <c r="N334" s="10"/>
      <c r="O334" s="8"/>
      <c r="P334" s="8"/>
      <c r="Q334" s="8"/>
      <c r="R334" s="11"/>
      <c r="S334" s="11"/>
      <c r="T334" s="11"/>
      <c r="U334" s="11"/>
      <c r="V334" s="11"/>
      <c r="W334" s="11"/>
      <c r="X334" s="157"/>
      <c r="Y334" s="157"/>
      <c r="Z334" s="152"/>
      <c r="AA334" s="23"/>
      <c r="AB334" s="26"/>
      <c r="AC334" s="26"/>
      <c r="AD334" s="26"/>
      <c r="AE334" s="26"/>
      <c r="AF334" s="11"/>
      <c r="AG334" s="8"/>
      <c r="AH334" s="26"/>
      <c r="AI334" s="23"/>
      <c r="AJ334" s="26"/>
      <c r="AK334" s="26"/>
      <c r="AL334" s="26"/>
      <c r="AM334" s="26"/>
      <c r="AN334" s="26"/>
      <c r="AO334" s="26"/>
      <c r="AP334" s="8"/>
      <c r="AQ334" s="26"/>
      <c r="AR334" s="23"/>
      <c r="AS334" s="26"/>
      <c r="AT334" s="26"/>
      <c r="AU334" s="26"/>
      <c r="AV334" s="26"/>
      <c r="AW334" s="26"/>
      <c r="AX334" s="26"/>
      <c r="AY334" s="11"/>
      <c r="AZ334" s="8"/>
      <c r="BA334" s="26"/>
      <c r="BB334" s="23"/>
      <c r="BC334" s="26"/>
      <c r="BD334" s="26"/>
      <c r="BE334" s="26"/>
      <c r="BF334" s="26"/>
      <c r="BG334" s="26"/>
      <c r="BH334" s="26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</row>
    <row r="335" spans="1:88" ht="19.5" customHeight="1">
      <c r="A335" s="8"/>
      <c r="B335" s="10"/>
      <c r="C335" s="10"/>
      <c r="D335" s="26"/>
      <c r="E335" s="26"/>
      <c r="F335" s="26"/>
      <c r="G335" s="26"/>
      <c r="H335" s="26"/>
      <c r="I335" s="26"/>
      <c r="J335" s="26"/>
      <c r="K335" s="26"/>
      <c r="L335" s="185"/>
      <c r="M335" s="10"/>
      <c r="N335" s="10"/>
      <c r="O335" s="54"/>
      <c r="P335" s="54"/>
      <c r="Q335" s="54"/>
      <c r="R335" s="54"/>
      <c r="S335" s="54"/>
      <c r="T335" s="54"/>
      <c r="U335" s="54"/>
      <c r="V335" s="54"/>
      <c r="W335" s="54"/>
      <c r="X335" s="186"/>
      <c r="Y335" s="186"/>
      <c r="Z335" s="167"/>
      <c r="AA335" s="10"/>
      <c r="AB335" s="26"/>
      <c r="AC335" s="26"/>
      <c r="AD335" s="26"/>
      <c r="AE335" s="26"/>
      <c r="AF335" s="11"/>
      <c r="AG335" s="8"/>
      <c r="AH335" s="10"/>
      <c r="AI335" s="10"/>
      <c r="AJ335" s="26"/>
      <c r="AK335" s="26"/>
      <c r="AL335" s="26"/>
      <c r="AM335" s="26"/>
      <c r="AN335" s="26"/>
      <c r="AO335" s="26"/>
      <c r="AP335" s="8"/>
      <c r="AQ335" s="10"/>
      <c r="AR335" s="10"/>
      <c r="AS335" s="26"/>
      <c r="AT335" s="26"/>
      <c r="AU335" s="26"/>
      <c r="AV335" s="26"/>
      <c r="AW335" s="26"/>
      <c r="AX335" s="26"/>
      <c r="AY335" s="11"/>
      <c r="AZ335" s="8"/>
      <c r="BA335" s="10"/>
      <c r="BB335" s="10"/>
      <c r="BC335" s="26"/>
      <c r="BD335" s="26"/>
      <c r="BE335" s="26"/>
      <c r="BF335" s="26"/>
      <c r="BG335" s="26"/>
      <c r="BH335" s="26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</row>
    <row r="336" spans="1:88" ht="19.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75"/>
      <c r="M336" s="10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60"/>
      <c r="Y336" s="60"/>
      <c r="Z336" s="167"/>
      <c r="AA336" s="10"/>
      <c r="AB336" s="10"/>
      <c r="AC336" s="10"/>
      <c r="AD336" s="10"/>
      <c r="AE336" s="10"/>
      <c r="AF336" s="11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1"/>
      <c r="AZ336" s="10"/>
      <c r="BA336" s="10"/>
      <c r="BB336" s="10"/>
      <c r="BC336" s="10"/>
      <c r="BD336" s="10"/>
      <c r="BE336" s="10"/>
      <c r="BF336" s="10"/>
      <c r="BG336" s="10"/>
      <c r="BH336" s="10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</row>
    <row r="337" spans="1:88" ht="19.5" customHeight="1">
      <c r="A337" s="8"/>
      <c r="B337" s="8"/>
      <c r="C337" s="8"/>
      <c r="D337" s="8"/>
      <c r="E337" s="11"/>
      <c r="F337" s="11"/>
      <c r="G337" s="11"/>
      <c r="H337" s="11"/>
      <c r="I337" s="11"/>
      <c r="J337" s="11"/>
      <c r="K337" s="11"/>
      <c r="L337" s="168"/>
      <c r="M337" s="8"/>
      <c r="N337" s="54"/>
      <c r="O337" s="11"/>
      <c r="P337" s="11"/>
      <c r="Q337" s="11"/>
      <c r="R337" s="11"/>
      <c r="S337" s="11"/>
      <c r="T337" s="11"/>
      <c r="U337" s="11"/>
      <c r="V337" s="11"/>
      <c r="W337" s="11"/>
      <c r="X337" s="157"/>
      <c r="Y337" s="157"/>
      <c r="Z337" s="152"/>
      <c r="AA337" s="8"/>
      <c r="AB337" s="11"/>
      <c r="AC337" s="11"/>
      <c r="AD337" s="11"/>
      <c r="AE337" s="11"/>
      <c r="AF337" s="11"/>
      <c r="AG337" s="8"/>
      <c r="AH337" s="8"/>
      <c r="AI337" s="8"/>
      <c r="AJ337" s="8"/>
      <c r="AK337" s="11"/>
      <c r="AL337" s="11"/>
      <c r="AM337" s="11"/>
      <c r="AN337" s="11"/>
      <c r="AO337" s="11"/>
      <c r="AP337" s="8"/>
      <c r="AQ337" s="8"/>
      <c r="AR337" s="8"/>
      <c r="AS337" s="8"/>
      <c r="AT337" s="11"/>
      <c r="AU337" s="11"/>
      <c r="AV337" s="11"/>
      <c r="AW337" s="11"/>
      <c r="AX337" s="11"/>
      <c r="AY337" s="11"/>
      <c r="AZ337" s="8"/>
      <c r="BA337" s="8"/>
      <c r="BB337" s="8"/>
      <c r="BC337" s="8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</row>
    <row r="338" spans="1:88" ht="19.5" customHeight="1">
      <c r="A338" s="10"/>
      <c r="B338" s="10"/>
      <c r="C338" s="10"/>
      <c r="D338" s="10"/>
      <c r="E338" s="11"/>
      <c r="F338" s="11"/>
      <c r="G338" s="11"/>
      <c r="H338" s="11"/>
      <c r="I338" s="11"/>
      <c r="J338" s="11"/>
      <c r="K338" s="11"/>
      <c r="L338" s="168"/>
      <c r="M338" s="10"/>
      <c r="N338" s="8"/>
      <c r="O338" s="11"/>
      <c r="P338" s="97"/>
      <c r="Q338" s="8"/>
      <c r="R338" s="76"/>
      <c r="S338" s="154"/>
      <c r="T338" s="154"/>
      <c r="U338" s="154"/>
      <c r="V338" s="154"/>
      <c r="W338" s="154"/>
      <c r="X338" s="187"/>
      <c r="Y338" s="187"/>
      <c r="Z338" s="167"/>
      <c r="AA338" s="10"/>
      <c r="AB338" s="11"/>
      <c r="AC338" s="11"/>
      <c r="AD338" s="11"/>
      <c r="AE338" s="11"/>
      <c r="AF338" s="11"/>
      <c r="AG338" s="10"/>
      <c r="AH338" s="10"/>
      <c r="AI338" s="10"/>
      <c r="AJ338" s="10"/>
      <c r="AK338" s="11"/>
      <c r="AL338" s="11"/>
      <c r="AM338" s="11"/>
      <c r="AN338" s="11"/>
      <c r="AO338" s="11"/>
      <c r="AP338" s="10"/>
      <c r="AQ338" s="10"/>
      <c r="AR338" s="10"/>
      <c r="AS338" s="10"/>
      <c r="AT338" s="11"/>
      <c r="AU338" s="11"/>
      <c r="AV338" s="11"/>
      <c r="AW338" s="11"/>
      <c r="AX338" s="11"/>
      <c r="AY338" s="11"/>
      <c r="AZ338" s="10"/>
      <c r="BA338" s="10"/>
      <c r="BB338" s="10"/>
      <c r="BC338" s="10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</row>
    <row r="339" spans="1:88" ht="19.5" customHeight="1">
      <c r="A339" s="10"/>
      <c r="B339" s="10"/>
      <c r="C339" s="10"/>
      <c r="D339" s="10"/>
      <c r="E339" s="111"/>
      <c r="F339" s="10"/>
      <c r="G339" s="10"/>
      <c r="H339" s="10"/>
      <c r="I339" s="10"/>
      <c r="J339" s="10"/>
      <c r="K339" s="10"/>
      <c r="L339" s="175"/>
      <c r="M339" s="10"/>
      <c r="N339" s="11"/>
      <c r="O339" s="11"/>
      <c r="P339" s="8"/>
      <c r="Q339" s="8"/>
      <c r="R339" s="76"/>
      <c r="S339" s="154"/>
      <c r="T339" s="154"/>
      <c r="U339" s="154"/>
      <c r="V339" s="154"/>
      <c r="W339" s="154"/>
      <c r="X339" s="187"/>
      <c r="Y339" s="187"/>
      <c r="Z339" s="167"/>
      <c r="AA339" s="10"/>
      <c r="AB339" s="10"/>
      <c r="AC339" s="10"/>
      <c r="AD339" s="10"/>
      <c r="AE339" s="10"/>
      <c r="AF339" s="11"/>
      <c r="AG339" s="10"/>
      <c r="AH339" s="10"/>
      <c r="AI339" s="10"/>
      <c r="AJ339" s="10"/>
      <c r="AK339" s="111"/>
      <c r="AL339" s="10"/>
      <c r="AM339" s="10"/>
      <c r="AN339" s="10"/>
      <c r="AO339" s="10"/>
      <c r="AP339" s="10"/>
      <c r="AQ339" s="10"/>
      <c r="AR339" s="10"/>
      <c r="AS339" s="10"/>
      <c r="AT339" s="111"/>
      <c r="AU339" s="10"/>
      <c r="AV339" s="10"/>
      <c r="AW339" s="10"/>
      <c r="AX339" s="10"/>
      <c r="AY339" s="11"/>
      <c r="AZ339" s="10"/>
      <c r="BA339" s="10"/>
      <c r="BB339" s="10"/>
      <c r="BC339" s="10"/>
      <c r="BD339" s="111"/>
      <c r="BE339" s="10"/>
      <c r="BF339" s="10"/>
      <c r="BG339" s="10"/>
      <c r="BH339" s="10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</row>
    <row r="340" spans="1:88" ht="19.5" customHeight="1">
      <c r="A340" s="10"/>
      <c r="B340" s="10"/>
      <c r="C340" s="10"/>
      <c r="D340" s="10"/>
      <c r="E340" s="11"/>
      <c r="F340" s="11"/>
      <c r="G340" s="11"/>
      <c r="H340" s="11"/>
      <c r="I340" s="11"/>
      <c r="J340" s="11"/>
      <c r="K340" s="11"/>
      <c r="L340" s="168"/>
      <c r="M340" s="10"/>
      <c r="N340" s="16"/>
      <c r="O340" s="11"/>
      <c r="P340" s="8"/>
      <c r="Q340" s="8"/>
      <c r="R340" s="76"/>
      <c r="S340" s="154"/>
      <c r="T340" s="154"/>
      <c r="U340" s="154"/>
      <c r="V340" s="154"/>
      <c r="W340" s="154"/>
      <c r="X340" s="187"/>
      <c r="Y340" s="187"/>
      <c r="Z340" s="167"/>
      <c r="AA340" s="10"/>
      <c r="AB340" s="11"/>
      <c r="AC340" s="11"/>
      <c r="AD340" s="11"/>
      <c r="AE340" s="11"/>
      <c r="AF340" s="11"/>
      <c r="AG340" s="10"/>
      <c r="AH340" s="10"/>
      <c r="AI340" s="10"/>
      <c r="AJ340" s="10"/>
      <c r="AK340" s="11"/>
      <c r="AL340" s="11"/>
      <c r="AM340" s="11"/>
      <c r="AN340" s="11"/>
      <c r="AO340" s="11"/>
      <c r="AP340" s="10"/>
      <c r="AQ340" s="10"/>
      <c r="AR340" s="10"/>
      <c r="AS340" s="10"/>
      <c r="AT340" s="11"/>
      <c r="AU340" s="11"/>
      <c r="AV340" s="11"/>
      <c r="AW340" s="11"/>
      <c r="AX340" s="11"/>
      <c r="AY340" s="11"/>
      <c r="AZ340" s="10"/>
      <c r="BA340" s="10"/>
      <c r="BB340" s="10"/>
      <c r="BC340" s="10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</row>
    <row r="341" spans="1:88" ht="19.5" customHeight="1">
      <c r="A341" s="8"/>
      <c r="B341" s="8"/>
      <c r="C341" s="8"/>
      <c r="D341" s="8"/>
      <c r="E341" s="11"/>
      <c r="F341" s="11"/>
      <c r="G341" s="11"/>
      <c r="H341" s="11"/>
      <c r="I341" s="11"/>
      <c r="J341" s="11"/>
      <c r="K341" s="11"/>
      <c r="L341" s="168"/>
      <c r="M341" s="8"/>
      <c r="N341" s="16"/>
      <c r="O341" s="11"/>
      <c r="P341" s="8"/>
      <c r="Q341" s="8"/>
      <c r="R341" s="76"/>
      <c r="S341" s="154"/>
      <c r="T341" s="154"/>
      <c r="U341" s="154"/>
      <c r="V341" s="154"/>
      <c r="W341" s="154"/>
      <c r="X341" s="187"/>
      <c r="Y341" s="187"/>
      <c r="Z341" s="167"/>
      <c r="AA341" s="8"/>
      <c r="AB341" s="11"/>
      <c r="AC341" s="11"/>
      <c r="AD341" s="11"/>
      <c r="AE341" s="11"/>
      <c r="AF341" s="11"/>
      <c r="AG341" s="8"/>
      <c r="AH341" s="8"/>
      <c r="AI341" s="8"/>
      <c r="AJ341" s="8"/>
      <c r="AK341" s="11"/>
      <c r="AL341" s="11"/>
      <c r="AM341" s="11"/>
      <c r="AN341" s="11"/>
      <c r="AO341" s="11"/>
      <c r="AP341" s="8"/>
      <c r="AQ341" s="8"/>
      <c r="AR341" s="8"/>
      <c r="AS341" s="8"/>
      <c r="AT341" s="11"/>
      <c r="AU341" s="11"/>
      <c r="AV341" s="11"/>
      <c r="AW341" s="11"/>
      <c r="AX341" s="11"/>
      <c r="AY341" s="11"/>
      <c r="AZ341" s="8"/>
      <c r="BA341" s="8"/>
      <c r="BB341" s="8"/>
      <c r="BC341" s="8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</row>
    <row r="342" spans="1:88" ht="19.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175"/>
      <c r="M342" s="54"/>
      <c r="N342" s="16"/>
      <c r="O342" s="11"/>
      <c r="P342" s="8"/>
      <c r="Q342" s="8"/>
      <c r="R342" s="76"/>
      <c r="S342" s="154"/>
      <c r="T342" s="154"/>
      <c r="U342" s="154"/>
      <c r="V342" s="154"/>
      <c r="W342" s="154"/>
      <c r="X342" s="187"/>
      <c r="Y342" s="187"/>
      <c r="Z342" s="167"/>
      <c r="AA342" s="54"/>
      <c r="AB342" s="54"/>
      <c r="AC342" s="54"/>
      <c r="AD342" s="54"/>
      <c r="AE342" s="54"/>
      <c r="AF342" s="11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11"/>
      <c r="AZ342" s="54"/>
      <c r="BA342" s="54"/>
      <c r="BB342" s="54"/>
      <c r="BC342" s="54"/>
      <c r="BD342" s="54"/>
      <c r="BE342" s="54"/>
      <c r="BF342" s="54"/>
      <c r="BG342" s="54"/>
      <c r="BH342" s="54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</row>
    <row r="343" spans="1:88" ht="19.5" customHeight="1">
      <c r="A343" s="8"/>
      <c r="B343" s="8"/>
      <c r="C343" s="8"/>
      <c r="D343" s="8"/>
      <c r="E343" s="8"/>
      <c r="F343" s="8"/>
      <c r="G343" s="8"/>
      <c r="H343" s="8"/>
      <c r="I343" s="8"/>
      <c r="J343" s="61"/>
      <c r="K343" s="61"/>
      <c r="L343" s="188"/>
      <c r="M343" s="8"/>
      <c r="N343" s="16"/>
      <c r="O343" s="11"/>
      <c r="P343" s="8"/>
      <c r="Q343" s="8"/>
      <c r="R343" s="76"/>
      <c r="S343" s="154"/>
      <c r="T343" s="154"/>
      <c r="U343" s="154"/>
      <c r="V343" s="154"/>
      <c r="W343" s="154"/>
      <c r="X343" s="187"/>
      <c r="Y343" s="187"/>
      <c r="Z343" s="167"/>
      <c r="AA343" s="8"/>
      <c r="AB343" s="8"/>
      <c r="AC343" s="61"/>
      <c r="AD343" s="61"/>
      <c r="AE343" s="61"/>
      <c r="AF343" s="11"/>
      <c r="AG343" s="8"/>
      <c r="AH343" s="8"/>
      <c r="AI343" s="8"/>
      <c r="AJ343" s="8"/>
      <c r="AK343" s="8"/>
      <c r="AL343" s="8"/>
      <c r="AM343" s="61"/>
      <c r="AN343" s="61"/>
      <c r="AO343" s="61"/>
      <c r="AP343" s="8"/>
      <c r="AQ343" s="8"/>
      <c r="AR343" s="8"/>
      <c r="AS343" s="8"/>
      <c r="AT343" s="8"/>
      <c r="AU343" s="8"/>
      <c r="AV343" s="61"/>
      <c r="AW343" s="61"/>
      <c r="AX343" s="61"/>
      <c r="AY343" s="11"/>
      <c r="AZ343" s="8"/>
      <c r="BA343" s="8"/>
      <c r="BB343" s="8"/>
      <c r="BC343" s="8"/>
      <c r="BD343" s="8"/>
      <c r="BE343" s="8"/>
      <c r="BF343" s="61"/>
      <c r="BG343" s="61"/>
      <c r="BH343" s="6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</row>
    <row r="344" spans="1:88" ht="19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68"/>
      <c r="M344" s="11"/>
      <c r="N344" s="23"/>
      <c r="O344" s="11"/>
      <c r="P344" s="8"/>
      <c r="Q344" s="8"/>
      <c r="R344" s="76"/>
      <c r="S344" s="154"/>
      <c r="T344" s="154"/>
      <c r="U344" s="154"/>
      <c r="V344" s="154"/>
      <c r="W344" s="154"/>
      <c r="X344" s="187"/>
      <c r="Y344" s="187"/>
      <c r="Z344" s="167"/>
      <c r="AA344" s="11"/>
      <c r="AB344" s="11"/>
      <c r="AC344" s="11"/>
      <c r="AD344" s="11"/>
      <c r="AE344" s="11"/>
      <c r="AF344" s="173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73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</row>
    <row r="345" spans="1:88" ht="19.5" customHeight="1">
      <c r="A345" s="16"/>
      <c r="B345" s="11"/>
      <c r="C345" s="97"/>
      <c r="D345" s="8"/>
      <c r="E345" s="76"/>
      <c r="F345" s="154"/>
      <c r="G345" s="154"/>
      <c r="H345" s="154"/>
      <c r="I345" s="154"/>
      <c r="J345" s="154"/>
      <c r="K345" s="154"/>
      <c r="L345" s="188"/>
      <c r="M345" s="11"/>
      <c r="N345" s="16"/>
      <c r="O345" s="11"/>
      <c r="P345" s="11"/>
      <c r="Q345" s="11"/>
      <c r="R345" s="11"/>
      <c r="S345" s="173"/>
      <c r="T345" s="173"/>
      <c r="U345" s="173"/>
      <c r="V345" s="173"/>
      <c r="W345" s="173"/>
      <c r="X345" s="174"/>
      <c r="Y345" s="174"/>
      <c r="Z345" s="152"/>
      <c r="AA345" s="97"/>
      <c r="AB345" s="154"/>
      <c r="AC345" s="154"/>
      <c r="AD345" s="154"/>
      <c r="AE345" s="154"/>
      <c r="AF345" s="11"/>
      <c r="AG345" s="16"/>
      <c r="AH345" s="11"/>
      <c r="AI345" s="97"/>
      <c r="AJ345" s="8"/>
      <c r="AK345" s="76"/>
      <c r="AL345" s="154"/>
      <c r="AM345" s="154"/>
      <c r="AN345" s="154"/>
      <c r="AO345" s="154"/>
      <c r="AP345" s="16"/>
      <c r="AQ345" s="11"/>
      <c r="AR345" s="97"/>
      <c r="AS345" s="8"/>
      <c r="AT345" s="76"/>
      <c r="AU345" s="154"/>
      <c r="AV345" s="154"/>
      <c r="AW345" s="154"/>
      <c r="AX345" s="154"/>
      <c r="AY345" s="11"/>
      <c r="AZ345" s="16"/>
      <c r="BA345" s="11"/>
      <c r="BB345" s="97"/>
      <c r="BC345" s="8"/>
      <c r="BD345" s="76"/>
      <c r="BE345" s="154"/>
      <c r="BF345" s="154"/>
      <c r="BG345" s="154"/>
      <c r="BH345" s="154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</row>
    <row r="346" spans="1:88" ht="19.5" customHeight="1">
      <c r="A346" s="16"/>
      <c r="B346" s="11"/>
      <c r="C346" s="8"/>
      <c r="D346" s="8"/>
      <c r="E346" s="76"/>
      <c r="F346" s="154"/>
      <c r="G346" s="154"/>
      <c r="H346" s="154"/>
      <c r="I346" s="154"/>
      <c r="J346" s="154"/>
      <c r="K346" s="154"/>
      <c r="L346" s="188"/>
      <c r="M346" s="11"/>
      <c r="N346" s="16"/>
      <c r="O346" s="11"/>
      <c r="P346" s="8"/>
      <c r="Q346" s="8"/>
      <c r="R346" s="76"/>
      <c r="S346" s="154"/>
      <c r="T346" s="154"/>
      <c r="U346" s="154"/>
      <c r="V346" s="154"/>
      <c r="W346" s="154"/>
      <c r="X346" s="187"/>
      <c r="Y346" s="187"/>
      <c r="Z346" s="167"/>
      <c r="AA346" s="8"/>
      <c r="AB346" s="154"/>
      <c r="AC346" s="154"/>
      <c r="AD346" s="154"/>
      <c r="AE346" s="154"/>
      <c r="AF346" s="11"/>
      <c r="AG346" s="16"/>
      <c r="AH346" s="11"/>
      <c r="AI346" s="8"/>
      <c r="AJ346" s="8"/>
      <c r="AK346" s="76"/>
      <c r="AL346" s="154"/>
      <c r="AM346" s="154"/>
      <c r="AN346" s="154"/>
      <c r="AO346" s="154"/>
      <c r="AP346" s="16"/>
      <c r="AQ346" s="11"/>
      <c r="AR346" s="8"/>
      <c r="AS346" s="8"/>
      <c r="AT346" s="76"/>
      <c r="AU346" s="154"/>
      <c r="AV346" s="154"/>
      <c r="AW346" s="154"/>
      <c r="AX346" s="154"/>
      <c r="AY346" s="11"/>
      <c r="AZ346" s="16"/>
      <c r="BA346" s="11"/>
      <c r="BB346" s="8"/>
      <c r="BC346" s="8"/>
      <c r="BD346" s="76"/>
      <c r="BE346" s="154"/>
      <c r="BF346" s="154"/>
      <c r="BG346" s="154"/>
      <c r="BH346" s="154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</row>
    <row r="347" spans="1:88" ht="19.5" customHeight="1">
      <c r="A347" s="16"/>
      <c r="B347" s="11"/>
      <c r="C347" s="8"/>
      <c r="D347" s="8"/>
      <c r="E347" s="76"/>
      <c r="F347" s="154"/>
      <c r="G347" s="154"/>
      <c r="H347" s="154"/>
      <c r="I347" s="154"/>
      <c r="J347" s="154"/>
      <c r="K347" s="154"/>
      <c r="L347" s="188"/>
      <c r="M347" s="11"/>
      <c r="N347" s="11"/>
      <c r="O347" s="11"/>
      <c r="P347" s="16"/>
      <c r="Q347" s="8"/>
      <c r="R347" s="76"/>
      <c r="S347" s="173"/>
      <c r="T347" s="173"/>
      <c r="U347" s="173"/>
      <c r="V347" s="173"/>
      <c r="W347" s="173"/>
      <c r="X347" s="174"/>
      <c r="Y347" s="174"/>
      <c r="Z347" s="152"/>
      <c r="AA347" s="8"/>
      <c r="AB347" s="154"/>
      <c r="AC347" s="154"/>
      <c r="AD347" s="154"/>
      <c r="AE347" s="154"/>
      <c r="AF347" s="11"/>
      <c r="AG347" s="16"/>
      <c r="AH347" s="11"/>
      <c r="AI347" s="8"/>
      <c r="AJ347" s="8"/>
      <c r="AK347" s="76"/>
      <c r="AL347" s="154"/>
      <c r="AM347" s="154"/>
      <c r="AN347" s="154"/>
      <c r="AO347" s="154"/>
      <c r="AP347" s="16"/>
      <c r="AQ347" s="11"/>
      <c r="AR347" s="8"/>
      <c r="AS347" s="8"/>
      <c r="AT347" s="76"/>
      <c r="AU347" s="154"/>
      <c r="AV347" s="154"/>
      <c r="AW347" s="154"/>
      <c r="AX347" s="154"/>
      <c r="AY347" s="11"/>
      <c r="AZ347" s="16"/>
      <c r="BA347" s="11"/>
      <c r="BB347" s="8"/>
      <c r="BC347" s="8"/>
      <c r="BD347" s="76"/>
      <c r="BE347" s="154"/>
      <c r="BF347" s="154"/>
      <c r="BG347" s="154"/>
      <c r="BH347" s="154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</row>
    <row r="348" spans="1:88" ht="19.5" customHeight="1">
      <c r="A348" s="16"/>
      <c r="B348" s="11"/>
      <c r="C348" s="8"/>
      <c r="D348" s="8"/>
      <c r="E348" s="76"/>
      <c r="F348" s="154"/>
      <c r="G348" s="154"/>
      <c r="H348" s="154"/>
      <c r="I348" s="154"/>
      <c r="J348" s="154"/>
      <c r="K348" s="154"/>
      <c r="L348" s="188"/>
      <c r="M348" s="11"/>
      <c r="N348" s="16"/>
      <c r="O348" s="11"/>
      <c r="P348" s="8"/>
      <c r="Q348" s="8"/>
      <c r="R348" s="102"/>
      <c r="S348" s="189"/>
      <c r="T348" s="189"/>
      <c r="U348" s="189"/>
      <c r="V348" s="189"/>
      <c r="W348" s="189"/>
      <c r="X348" s="187"/>
      <c r="Y348" s="187"/>
      <c r="Z348" s="167"/>
      <c r="AA348" s="8"/>
      <c r="AB348" s="154"/>
      <c r="AC348" s="154"/>
      <c r="AD348" s="154"/>
      <c r="AE348" s="154"/>
      <c r="AF348" s="11"/>
      <c r="AG348" s="16"/>
      <c r="AH348" s="11"/>
      <c r="AI348" s="8"/>
      <c r="AJ348" s="8"/>
      <c r="AK348" s="76"/>
      <c r="AL348" s="154"/>
      <c r="AM348" s="154"/>
      <c r="AN348" s="154"/>
      <c r="AO348" s="154"/>
      <c r="AP348" s="16"/>
      <c r="AQ348" s="11"/>
      <c r="AR348" s="8"/>
      <c r="AS348" s="8"/>
      <c r="AT348" s="76"/>
      <c r="AU348" s="154"/>
      <c r="AV348" s="154"/>
      <c r="AW348" s="154"/>
      <c r="AX348" s="154"/>
      <c r="AY348" s="11"/>
      <c r="AZ348" s="16"/>
      <c r="BA348" s="11"/>
      <c r="BB348" s="8"/>
      <c r="BC348" s="8"/>
      <c r="BD348" s="76"/>
      <c r="BE348" s="154"/>
      <c r="BF348" s="154"/>
      <c r="BG348" s="154"/>
      <c r="BH348" s="154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</row>
    <row r="349" spans="1:88" ht="19.5" customHeight="1">
      <c r="A349" s="23"/>
      <c r="B349" s="11"/>
      <c r="C349" s="8"/>
      <c r="D349" s="8"/>
      <c r="E349" s="76"/>
      <c r="F349" s="154"/>
      <c r="G349" s="154"/>
      <c r="H349" s="154"/>
      <c r="I349" s="154"/>
      <c r="J349" s="154"/>
      <c r="K349" s="154"/>
      <c r="L349" s="188"/>
      <c r="M349" s="11"/>
      <c r="N349" s="23"/>
      <c r="O349" s="11"/>
      <c r="P349" s="8"/>
      <c r="Q349" s="8"/>
      <c r="R349" s="76"/>
      <c r="S349" s="173"/>
      <c r="T349" s="173"/>
      <c r="U349" s="173"/>
      <c r="V349" s="173"/>
      <c r="W349" s="173"/>
      <c r="X349" s="174"/>
      <c r="Y349" s="174"/>
      <c r="Z349" s="152"/>
      <c r="AA349" s="8"/>
      <c r="AB349" s="154"/>
      <c r="AC349" s="154"/>
      <c r="AD349" s="154"/>
      <c r="AE349" s="154"/>
      <c r="AF349" s="11"/>
      <c r="AG349" s="23"/>
      <c r="AH349" s="11"/>
      <c r="AI349" s="8"/>
      <c r="AJ349" s="8"/>
      <c r="AK349" s="76"/>
      <c r="AL349" s="154"/>
      <c r="AM349" s="154"/>
      <c r="AN349" s="154"/>
      <c r="AO349" s="154"/>
      <c r="AP349" s="23"/>
      <c r="AQ349" s="11"/>
      <c r="AR349" s="8"/>
      <c r="AS349" s="8"/>
      <c r="AT349" s="76"/>
      <c r="AU349" s="154"/>
      <c r="AV349" s="154"/>
      <c r="AW349" s="154"/>
      <c r="AX349" s="154"/>
      <c r="AY349" s="11"/>
      <c r="AZ349" s="23"/>
      <c r="BA349" s="11"/>
      <c r="BB349" s="8"/>
      <c r="BC349" s="8"/>
      <c r="BD349" s="76"/>
      <c r="BE349" s="154"/>
      <c r="BF349" s="154"/>
      <c r="BG349" s="154"/>
      <c r="BH349" s="154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</row>
    <row r="350" spans="1:88" ht="19.5" customHeight="1">
      <c r="A350" s="16"/>
      <c r="B350" s="11"/>
      <c r="C350" s="8"/>
      <c r="D350" s="8"/>
      <c r="E350" s="76"/>
      <c r="F350" s="154"/>
      <c r="G350" s="154"/>
      <c r="H350" s="154"/>
      <c r="I350" s="154"/>
      <c r="J350" s="154"/>
      <c r="K350" s="154"/>
      <c r="L350" s="188"/>
      <c r="M350" s="11"/>
      <c r="N350" s="16"/>
      <c r="O350" s="11"/>
      <c r="P350" s="8"/>
      <c r="Q350" s="8"/>
      <c r="R350" s="76"/>
      <c r="S350" s="189"/>
      <c r="T350" s="189"/>
      <c r="U350" s="189"/>
      <c r="V350" s="189"/>
      <c r="W350" s="189"/>
      <c r="X350" s="187"/>
      <c r="Y350" s="187"/>
      <c r="Z350" s="167"/>
      <c r="AA350" s="8"/>
      <c r="AB350" s="154"/>
      <c r="AC350" s="154"/>
      <c r="AD350" s="154"/>
      <c r="AE350" s="154"/>
      <c r="AF350" s="11"/>
      <c r="AG350" s="16"/>
      <c r="AH350" s="11"/>
      <c r="AI350" s="8"/>
      <c r="AJ350" s="8"/>
      <c r="AK350" s="76"/>
      <c r="AL350" s="154"/>
      <c r="AM350" s="154"/>
      <c r="AN350" s="154"/>
      <c r="AO350" s="154"/>
      <c r="AP350" s="16"/>
      <c r="AQ350" s="11"/>
      <c r="AR350" s="8"/>
      <c r="AS350" s="8"/>
      <c r="AT350" s="76"/>
      <c r="AU350" s="154"/>
      <c r="AV350" s="154"/>
      <c r="AW350" s="154"/>
      <c r="AX350" s="154"/>
      <c r="AY350" s="11"/>
      <c r="AZ350" s="16"/>
      <c r="BA350" s="11"/>
      <c r="BB350" s="8"/>
      <c r="BC350" s="8"/>
      <c r="BD350" s="76"/>
      <c r="BE350" s="154"/>
      <c r="BF350" s="154"/>
      <c r="BG350" s="154"/>
      <c r="BH350" s="154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</row>
    <row r="351" spans="1:88" ht="19.5" customHeight="1">
      <c r="A351" s="16"/>
      <c r="B351" s="11"/>
      <c r="C351" s="8"/>
      <c r="D351" s="8"/>
      <c r="E351" s="76"/>
      <c r="F351" s="154"/>
      <c r="G351" s="154"/>
      <c r="H351" s="154"/>
      <c r="I351" s="154"/>
      <c r="J351" s="154"/>
      <c r="K351" s="154"/>
      <c r="L351" s="188"/>
      <c r="M351" s="11"/>
      <c r="N351" s="23"/>
      <c r="O351" s="11"/>
      <c r="P351" s="8"/>
      <c r="Q351" s="8"/>
      <c r="R351" s="76"/>
      <c r="S351" s="173"/>
      <c r="T351" s="173"/>
      <c r="U351" s="173"/>
      <c r="V351" s="173"/>
      <c r="W351" s="173"/>
      <c r="X351" s="174"/>
      <c r="Y351" s="174"/>
      <c r="Z351" s="152"/>
      <c r="AA351" s="8"/>
      <c r="AB351" s="154"/>
      <c r="AC351" s="154"/>
      <c r="AD351" s="154"/>
      <c r="AE351" s="154"/>
      <c r="AF351" s="11"/>
      <c r="AG351" s="16"/>
      <c r="AH351" s="11"/>
      <c r="AI351" s="8"/>
      <c r="AJ351" s="8"/>
      <c r="AK351" s="76"/>
      <c r="AL351" s="154"/>
      <c r="AM351" s="154"/>
      <c r="AN351" s="154"/>
      <c r="AO351" s="154"/>
      <c r="AP351" s="16"/>
      <c r="AQ351" s="11"/>
      <c r="AR351" s="8"/>
      <c r="AS351" s="8"/>
      <c r="AT351" s="76"/>
      <c r="AU351" s="154"/>
      <c r="AV351" s="154"/>
      <c r="AW351" s="154"/>
      <c r="AX351" s="154"/>
      <c r="AY351" s="11"/>
      <c r="AZ351" s="16"/>
      <c r="BA351" s="11"/>
      <c r="BB351" s="8"/>
      <c r="BC351" s="8"/>
      <c r="BD351" s="76"/>
      <c r="BE351" s="154"/>
      <c r="BF351" s="154"/>
      <c r="BG351" s="154"/>
      <c r="BH351" s="154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</row>
    <row r="352" spans="1:88" ht="19.5" customHeight="1">
      <c r="A352" s="11"/>
      <c r="B352" s="11"/>
      <c r="C352" s="11"/>
      <c r="D352" s="11"/>
      <c r="E352" s="11"/>
      <c r="F352" s="173"/>
      <c r="G352" s="173"/>
      <c r="H352" s="173"/>
      <c r="I352" s="173"/>
      <c r="J352" s="173"/>
      <c r="K352" s="173"/>
      <c r="L352" s="168"/>
      <c r="M352" s="11"/>
      <c r="N352" s="16"/>
      <c r="O352" s="11"/>
      <c r="P352" s="8"/>
      <c r="Q352" s="8"/>
      <c r="R352" s="76"/>
      <c r="S352" s="154"/>
      <c r="T352" s="154"/>
      <c r="U352" s="154"/>
      <c r="V352" s="154"/>
      <c r="W352" s="154"/>
      <c r="X352" s="187"/>
      <c r="Y352" s="187"/>
      <c r="Z352" s="167"/>
      <c r="AA352" s="11"/>
      <c r="AB352" s="173"/>
      <c r="AC352" s="173"/>
      <c r="AD352" s="173"/>
      <c r="AE352" s="173"/>
      <c r="AF352" s="11"/>
      <c r="AG352" s="11"/>
      <c r="AH352" s="11"/>
      <c r="AI352" s="11"/>
      <c r="AJ352" s="11"/>
      <c r="AK352" s="11"/>
      <c r="AL352" s="173"/>
      <c r="AM352" s="173"/>
      <c r="AN352" s="173"/>
      <c r="AO352" s="173"/>
      <c r="AP352" s="11"/>
      <c r="AQ352" s="11"/>
      <c r="AR352" s="11"/>
      <c r="AS352" s="11"/>
      <c r="AT352" s="11"/>
      <c r="AU352" s="173"/>
      <c r="AV352" s="173"/>
      <c r="AW352" s="173"/>
      <c r="AX352" s="173"/>
      <c r="AY352" s="11"/>
      <c r="AZ352" s="11"/>
      <c r="BA352" s="11"/>
      <c r="BB352" s="11"/>
      <c r="BC352" s="11"/>
      <c r="BD352" s="11"/>
      <c r="BE352" s="173"/>
      <c r="BF352" s="173"/>
      <c r="BG352" s="173"/>
      <c r="BH352" s="173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</row>
    <row r="353" spans="1:88" ht="19.5" customHeight="1">
      <c r="A353" s="16"/>
      <c r="B353" s="11"/>
      <c r="C353" s="8"/>
      <c r="D353" s="8"/>
      <c r="E353" s="76"/>
      <c r="F353" s="154"/>
      <c r="G353" s="154"/>
      <c r="H353" s="154"/>
      <c r="I353" s="154"/>
      <c r="J353" s="154"/>
      <c r="K353" s="154"/>
      <c r="L353" s="188"/>
      <c r="M353" s="11"/>
      <c r="N353" s="16"/>
      <c r="O353" s="11"/>
      <c r="P353" s="11"/>
      <c r="Q353" s="11"/>
      <c r="R353" s="11"/>
      <c r="S353" s="173"/>
      <c r="T353" s="173"/>
      <c r="U353" s="173"/>
      <c r="V353" s="173"/>
      <c r="W353" s="173"/>
      <c r="X353" s="174"/>
      <c r="Y353" s="174"/>
      <c r="Z353" s="152"/>
      <c r="AA353" s="8"/>
      <c r="AB353" s="154"/>
      <c r="AC353" s="154"/>
      <c r="AD353" s="154"/>
      <c r="AE353" s="154"/>
      <c r="AF353" s="11"/>
      <c r="AG353" s="16"/>
      <c r="AH353" s="11"/>
      <c r="AI353" s="8"/>
      <c r="AJ353" s="8"/>
      <c r="AK353" s="76"/>
      <c r="AL353" s="154"/>
      <c r="AM353" s="154"/>
      <c r="AN353" s="154"/>
      <c r="AO353" s="154"/>
      <c r="AP353" s="16"/>
      <c r="AQ353" s="11"/>
      <c r="AR353" s="8"/>
      <c r="AS353" s="8"/>
      <c r="AT353" s="76"/>
      <c r="AU353" s="154"/>
      <c r="AV353" s="154"/>
      <c r="AW353" s="154"/>
      <c r="AX353" s="154"/>
      <c r="AY353" s="11"/>
      <c r="AZ353" s="16"/>
      <c r="BA353" s="11"/>
      <c r="BB353" s="8"/>
      <c r="BC353" s="8"/>
      <c r="BD353" s="76"/>
      <c r="BE353" s="154"/>
      <c r="BF353" s="154"/>
      <c r="BG353" s="154"/>
      <c r="BH353" s="154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</row>
    <row r="354" spans="1:88" ht="19.5" customHeight="1">
      <c r="A354" s="23"/>
      <c r="B354" s="11"/>
      <c r="C354" s="16"/>
      <c r="D354" s="8"/>
      <c r="E354" s="76"/>
      <c r="F354" s="173"/>
      <c r="G354" s="173"/>
      <c r="H354" s="173"/>
      <c r="I354" s="173"/>
      <c r="J354" s="173"/>
      <c r="K354" s="173"/>
      <c r="L354" s="168"/>
      <c r="M354" s="11"/>
      <c r="N354" s="16"/>
      <c r="O354" s="11"/>
      <c r="P354" s="8"/>
      <c r="Q354" s="8"/>
      <c r="R354" s="76"/>
      <c r="S354" s="154"/>
      <c r="T354" s="154"/>
      <c r="U354" s="154"/>
      <c r="V354" s="154"/>
      <c r="W354" s="154"/>
      <c r="X354" s="187"/>
      <c r="Y354" s="187"/>
      <c r="Z354" s="167"/>
      <c r="AA354" s="16"/>
      <c r="AB354" s="173"/>
      <c r="AC354" s="173"/>
      <c r="AD354" s="173"/>
      <c r="AE354" s="173"/>
      <c r="AF354" s="11"/>
      <c r="AG354" s="23"/>
      <c r="AH354" s="11"/>
      <c r="AI354" s="16"/>
      <c r="AJ354" s="8"/>
      <c r="AK354" s="76"/>
      <c r="AL354" s="11"/>
      <c r="AM354" s="11"/>
      <c r="AN354" s="11"/>
      <c r="AO354" s="11"/>
      <c r="AP354" s="23"/>
      <c r="AQ354" s="11"/>
      <c r="AR354" s="16"/>
      <c r="AS354" s="8"/>
      <c r="AT354" s="76"/>
      <c r="AU354" s="11"/>
      <c r="AV354" s="11"/>
      <c r="AW354" s="11"/>
      <c r="AX354" s="11"/>
      <c r="AY354" s="11"/>
      <c r="AZ354" s="23"/>
      <c r="BA354" s="11"/>
      <c r="BB354" s="16"/>
      <c r="BC354" s="8"/>
      <c r="BD354" s="76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</row>
    <row r="355" spans="1:88" ht="19.5" customHeight="1">
      <c r="A355" s="16"/>
      <c r="B355" s="11"/>
      <c r="C355" s="8"/>
      <c r="D355" s="8"/>
      <c r="E355" s="102"/>
      <c r="F355" s="189"/>
      <c r="G355" s="189"/>
      <c r="H355" s="189"/>
      <c r="I355" s="189"/>
      <c r="J355" s="189"/>
      <c r="K355" s="189"/>
      <c r="L355" s="175"/>
      <c r="M355" s="11"/>
      <c r="N355" s="11"/>
      <c r="O355" s="11"/>
      <c r="P355" s="8"/>
      <c r="Q355" s="8"/>
      <c r="R355" s="76"/>
      <c r="S355" s="154"/>
      <c r="T355" s="154"/>
      <c r="U355" s="154"/>
      <c r="V355" s="154"/>
      <c r="W355" s="154"/>
      <c r="X355" s="187"/>
      <c r="Y355" s="187"/>
      <c r="Z355" s="167"/>
      <c r="AA355" s="8"/>
      <c r="AB355" s="189"/>
      <c r="AC355" s="189"/>
      <c r="AD355" s="189"/>
      <c r="AE355" s="189"/>
      <c r="AF355" s="11"/>
      <c r="AG355" s="16"/>
      <c r="AH355" s="11"/>
      <c r="AI355" s="8"/>
      <c r="AJ355" s="8"/>
      <c r="AK355" s="102"/>
      <c r="AL355" s="84"/>
      <c r="AM355" s="84"/>
      <c r="AN355" s="84"/>
      <c r="AO355" s="84"/>
      <c r="AP355" s="16"/>
      <c r="AQ355" s="11"/>
      <c r="AR355" s="8"/>
      <c r="AS355" s="8"/>
      <c r="AT355" s="102"/>
      <c r="AU355" s="84"/>
      <c r="AV355" s="84"/>
      <c r="AW355" s="84"/>
      <c r="AX355" s="84"/>
      <c r="AY355" s="11"/>
      <c r="AZ355" s="16"/>
      <c r="BA355" s="11"/>
      <c r="BB355" s="8"/>
      <c r="BC355" s="8"/>
      <c r="BD355" s="102"/>
      <c r="BE355" s="84"/>
      <c r="BF355" s="84"/>
      <c r="BG355" s="84"/>
      <c r="BH355" s="84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</row>
    <row r="356" spans="1:88" ht="19.5" customHeight="1">
      <c r="A356" s="23"/>
      <c r="B356" s="11"/>
      <c r="C356" s="8"/>
      <c r="D356" s="8"/>
      <c r="E356" s="76"/>
      <c r="F356" s="173"/>
      <c r="G356" s="173"/>
      <c r="H356" s="173"/>
      <c r="I356" s="173"/>
      <c r="J356" s="173"/>
      <c r="K356" s="173"/>
      <c r="L356" s="168"/>
      <c r="M356" s="11"/>
      <c r="N356" s="16"/>
      <c r="O356" s="11"/>
      <c r="P356" s="8"/>
      <c r="Q356" s="8"/>
      <c r="R356" s="102"/>
      <c r="S356" s="189"/>
      <c r="T356" s="189"/>
      <c r="U356" s="189"/>
      <c r="V356" s="189"/>
      <c r="W356" s="189"/>
      <c r="X356" s="187"/>
      <c r="Y356" s="187"/>
      <c r="Z356" s="167"/>
      <c r="AA356" s="8"/>
      <c r="AB356" s="173"/>
      <c r="AC356" s="173"/>
      <c r="AD356" s="173"/>
      <c r="AE356" s="173"/>
      <c r="AF356" s="11"/>
      <c r="AG356" s="23"/>
      <c r="AH356" s="11"/>
      <c r="AI356" s="8"/>
      <c r="AJ356" s="8"/>
      <c r="AK356" s="76"/>
      <c r="AL356" s="11"/>
      <c r="AM356" s="11"/>
      <c r="AN356" s="11"/>
      <c r="AO356" s="11"/>
      <c r="AP356" s="23"/>
      <c r="AQ356" s="11"/>
      <c r="AR356" s="8"/>
      <c r="AS356" s="8"/>
      <c r="AT356" s="76"/>
      <c r="AU356" s="11"/>
      <c r="AV356" s="11"/>
      <c r="AW356" s="11"/>
      <c r="AX356" s="11"/>
      <c r="AY356" s="11"/>
      <c r="AZ356" s="23"/>
      <c r="BA356" s="11"/>
      <c r="BB356" s="8"/>
      <c r="BC356" s="8"/>
      <c r="BD356" s="76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</row>
    <row r="357" spans="1:88" ht="19.5" customHeight="1">
      <c r="A357" s="16"/>
      <c r="B357" s="11"/>
      <c r="C357" s="8"/>
      <c r="D357" s="8"/>
      <c r="E357" s="76"/>
      <c r="F357" s="189"/>
      <c r="G357" s="189"/>
      <c r="H357" s="189"/>
      <c r="I357" s="189"/>
      <c r="J357" s="189"/>
      <c r="K357" s="189"/>
      <c r="L357" s="175"/>
      <c r="M357" s="11"/>
      <c r="N357" s="23"/>
      <c r="O357" s="11"/>
      <c r="P357" s="8"/>
      <c r="Q357" s="8"/>
      <c r="R357" s="76"/>
      <c r="S357" s="154"/>
      <c r="T357" s="154"/>
      <c r="U357" s="154"/>
      <c r="V357" s="154"/>
      <c r="W357" s="154"/>
      <c r="X357" s="187"/>
      <c r="Y357" s="187"/>
      <c r="Z357" s="167"/>
      <c r="AA357" s="8"/>
      <c r="AB357" s="189"/>
      <c r="AC357" s="189"/>
      <c r="AD357" s="189"/>
      <c r="AE357" s="189"/>
      <c r="AF357" s="11"/>
      <c r="AG357" s="16"/>
      <c r="AH357" s="11"/>
      <c r="AI357" s="8"/>
      <c r="AJ357" s="8"/>
      <c r="AK357" s="76"/>
      <c r="AL357" s="84"/>
      <c r="AM357" s="84"/>
      <c r="AN357" s="84"/>
      <c r="AO357" s="84"/>
      <c r="AP357" s="16"/>
      <c r="AQ357" s="11"/>
      <c r="AR357" s="8"/>
      <c r="AS357" s="8"/>
      <c r="AT357" s="76"/>
      <c r="AU357" s="84"/>
      <c r="AV357" s="84"/>
      <c r="AW357" s="84"/>
      <c r="AX357" s="84"/>
      <c r="AY357" s="11"/>
      <c r="AZ357" s="16"/>
      <c r="BA357" s="11"/>
      <c r="BB357" s="8"/>
      <c r="BC357" s="8"/>
      <c r="BD357" s="76"/>
      <c r="BE357" s="84"/>
      <c r="BF357" s="84"/>
      <c r="BG357" s="84"/>
      <c r="BH357" s="84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</row>
    <row r="358" spans="1:88" ht="19.5" customHeight="1">
      <c r="A358" s="16"/>
      <c r="B358" s="11"/>
      <c r="C358" s="8"/>
      <c r="D358" s="8"/>
      <c r="E358" s="76"/>
      <c r="F358" s="173"/>
      <c r="G358" s="173"/>
      <c r="H358" s="173"/>
      <c r="I358" s="173"/>
      <c r="J358" s="173"/>
      <c r="K358" s="173"/>
      <c r="L358" s="168"/>
      <c r="M358" s="11"/>
      <c r="N358" s="16"/>
      <c r="O358" s="11"/>
      <c r="P358" s="8"/>
      <c r="Q358" s="8"/>
      <c r="R358" s="76"/>
      <c r="S358" s="173"/>
      <c r="T358" s="173"/>
      <c r="U358" s="173"/>
      <c r="V358" s="173"/>
      <c r="W358" s="173"/>
      <c r="X358" s="174"/>
      <c r="Y358" s="174"/>
      <c r="Z358" s="152"/>
      <c r="AA358" s="8"/>
      <c r="AB358" s="173"/>
      <c r="AC358" s="173"/>
      <c r="AD358" s="173"/>
      <c r="AE358" s="173"/>
      <c r="AF358" s="11"/>
      <c r="AG358" s="16"/>
      <c r="AH358" s="11"/>
      <c r="AI358" s="8"/>
      <c r="AJ358" s="8"/>
      <c r="AK358" s="76"/>
      <c r="AL358" s="11"/>
      <c r="AM358" s="11"/>
      <c r="AN358" s="11"/>
      <c r="AO358" s="11"/>
      <c r="AP358" s="16"/>
      <c r="AQ358" s="11"/>
      <c r="AR358" s="8"/>
      <c r="AS358" s="8"/>
      <c r="AT358" s="76"/>
      <c r="AU358" s="11"/>
      <c r="AV358" s="11"/>
      <c r="AW358" s="11"/>
      <c r="AX358" s="11"/>
      <c r="AY358" s="11"/>
      <c r="AZ358" s="16"/>
      <c r="BA358" s="11"/>
      <c r="BB358" s="8"/>
      <c r="BC358" s="8"/>
      <c r="BD358" s="76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</row>
    <row r="359" spans="1:88" ht="19.5" customHeight="1">
      <c r="A359" s="16"/>
      <c r="B359" s="11"/>
      <c r="C359" s="8"/>
      <c r="D359" s="8"/>
      <c r="E359" s="76"/>
      <c r="F359" s="154"/>
      <c r="G359" s="154"/>
      <c r="H359" s="154"/>
      <c r="I359" s="154"/>
      <c r="J359" s="154"/>
      <c r="K359" s="154"/>
      <c r="L359" s="188"/>
      <c r="M359" s="11"/>
      <c r="N359" s="16"/>
      <c r="O359" s="11"/>
      <c r="P359" s="11"/>
      <c r="Q359" s="11"/>
      <c r="R359" s="11"/>
      <c r="S359" s="154"/>
      <c r="T359" s="154"/>
      <c r="U359" s="154"/>
      <c r="V359" s="154"/>
      <c r="W359" s="154"/>
      <c r="X359" s="187"/>
      <c r="Y359" s="187"/>
      <c r="Z359" s="167"/>
      <c r="AA359" s="8"/>
      <c r="AB359" s="154"/>
      <c r="AC359" s="154"/>
      <c r="AD359" s="154"/>
      <c r="AE359" s="154"/>
      <c r="AF359" s="11"/>
      <c r="AG359" s="16"/>
      <c r="AH359" s="11"/>
      <c r="AI359" s="8"/>
      <c r="AJ359" s="8"/>
      <c r="AK359" s="76"/>
      <c r="AL359" s="154"/>
      <c r="AM359" s="154"/>
      <c r="AN359" s="154"/>
      <c r="AO359" s="154"/>
      <c r="AP359" s="16"/>
      <c r="AQ359" s="11"/>
      <c r="AR359" s="8"/>
      <c r="AS359" s="8"/>
      <c r="AT359" s="76"/>
      <c r="AU359" s="154"/>
      <c r="AV359" s="154"/>
      <c r="AW359" s="154"/>
      <c r="AX359" s="154"/>
      <c r="AY359" s="11"/>
      <c r="AZ359" s="16"/>
      <c r="BA359" s="11"/>
      <c r="BB359" s="8"/>
      <c r="BC359" s="8"/>
      <c r="BD359" s="76"/>
      <c r="BE359" s="154"/>
      <c r="BF359" s="154"/>
      <c r="BG359" s="154"/>
      <c r="BH359" s="154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</row>
    <row r="360" spans="1:88" ht="19.5" customHeight="1">
      <c r="A360" s="11"/>
      <c r="B360" s="11"/>
      <c r="C360" s="11"/>
      <c r="D360" s="11"/>
      <c r="E360" s="11"/>
      <c r="F360" s="173"/>
      <c r="G360" s="173"/>
      <c r="H360" s="173"/>
      <c r="I360" s="173"/>
      <c r="J360" s="173"/>
      <c r="K360" s="173"/>
      <c r="L360" s="168"/>
      <c r="M360" s="11"/>
      <c r="N360" s="16"/>
      <c r="O360" s="11"/>
      <c r="P360" s="8"/>
      <c r="Q360" s="8"/>
      <c r="R360" s="76"/>
      <c r="S360" s="154"/>
      <c r="T360" s="154"/>
      <c r="U360" s="154"/>
      <c r="V360" s="154"/>
      <c r="W360" s="154"/>
      <c r="X360" s="187"/>
      <c r="Y360" s="187"/>
      <c r="Z360" s="167"/>
      <c r="AA360" s="11"/>
      <c r="AB360" s="173"/>
      <c r="AC360" s="173"/>
      <c r="AD360" s="173"/>
      <c r="AE360" s="173"/>
      <c r="AF360" s="11"/>
      <c r="AG360" s="11"/>
      <c r="AH360" s="11"/>
      <c r="AI360" s="11"/>
      <c r="AJ360" s="11"/>
      <c r="AK360" s="11"/>
      <c r="AL360" s="173"/>
      <c r="AM360" s="173"/>
      <c r="AN360" s="173"/>
      <c r="AO360" s="173"/>
      <c r="AP360" s="11"/>
      <c r="AQ360" s="11"/>
      <c r="AR360" s="11"/>
      <c r="AS360" s="11"/>
      <c r="AT360" s="11"/>
      <c r="AU360" s="173"/>
      <c r="AV360" s="173"/>
      <c r="AW360" s="173"/>
      <c r="AX360" s="173"/>
      <c r="AY360" s="11"/>
      <c r="AZ360" s="11"/>
      <c r="BA360" s="11"/>
      <c r="BB360" s="11"/>
      <c r="BC360" s="11"/>
      <c r="BD360" s="11"/>
      <c r="BE360" s="173"/>
      <c r="BF360" s="173"/>
      <c r="BG360" s="173"/>
      <c r="BH360" s="173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</row>
    <row r="361" spans="1:88" ht="19.5" customHeight="1">
      <c r="A361" s="16"/>
      <c r="B361" s="11"/>
      <c r="C361" s="8"/>
      <c r="D361" s="8"/>
      <c r="E361" s="76"/>
      <c r="F361" s="154"/>
      <c r="G361" s="154"/>
      <c r="H361" s="154"/>
      <c r="I361" s="154"/>
      <c r="J361" s="154"/>
      <c r="K361" s="154"/>
      <c r="L361" s="188"/>
      <c r="M361" s="11"/>
      <c r="N361" s="11"/>
      <c r="O361" s="11"/>
      <c r="P361" s="8"/>
      <c r="Q361" s="8"/>
      <c r="R361" s="76"/>
      <c r="S361" s="154"/>
      <c r="T361" s="154"/>
      <c r="U361" s="154"/>
      <c r="V361" s="154"/>
      <c r="W361" s="154"/>
      <c r="X361" s="187"/>
      <c r="Y361" s="187"/>
      <c r="Z361" s="167"/>
      <c r="AA361" s="8"/>
      <c r="AB361" s="154"/>
      <c r="AC361" s="154"/>
      <c r="AD361" s="154"/>
      <c r="AE361" s="154"/>
      <c r="AF361" s="11"/>
      <c r="AG361" s="16"/>
      <c r="AH361" s="11"/>
      <c r="AI361" s="8"/>
      <c r="AJ361" s="8"/>
      <c r="AK361" s="76"/>
      <c r="AL361" s="154"/>
      <c r="AM361" s="154"/>
      <c r="AN361" s="154"/>
      <c r="AO361" s="154"/>
      <c r="AP361" s="16"/>
      <c r="AQ361" s="11"/>
      <c r="AR361" s="8"/>
      <c r="AS361" s="8"/>
      <c r="AT361" s="76"/>
      <c r="AU361" s="154"/>
      <c r="AV361" s="154"/>
      <c r="AW361" s="154"/>
      <c r="AX361" s="154"/>
      <c r="AY361" s="11"/>
      <c r="AZ361" s="16"/>
      <c r="BA361" s="11"/>
      <c r="BB361" s="8"/>
      <c r="BC361" s="8"/>
      <c r="BD361" s="76"/>
      <c r="BE361" s="154"/>
      <c r="BF361" s="154"/>
      <c r="BG361" s="154"/>
      <c r="BH361" s="154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</row>
    <row r="362" spans="1:88" ht="19.5" customHeight="1">
      <c r="A362" s="23"/>
      <c r="B362" s="11"/>
      <c r="C362" s="8"/>
      <c r="D362" s="8"/>
      <c r="E362" s="76"/>
      <c r="F362" s="154"/>
      <c r="G362" s="154"/>
      <c r="H362" s="154"/>
      <c r="I362" s="154"/>
      <c r="J362" s="154"/>
      <c r="K362" s="154"/>
      <c r="L362" s="188"/>
      <c r="M362" s="11"/>
      <c r="N362" s="16"/>
      <c r="O362" s="11"/>
      <c r="P362" s="8"/>
      <c r="Q362" s="8"/>
      <c r="R362" s="76"/>
      <c r="S362" s="154"/>
      <c r="T362" s="154"/>
      <c r="U362" s="154"/>
      <c r="V362" s="154"/>
      <c r="W362" s="154"/>
      <c r="X362" s="187"/>
      <c r="Y362" s="187"/>
      <c r="Z362" s="167"/>
      <c r="AA362" s="8"/>
      <c r="AB362" s="154"/>
      <c r="AC362" s="154"/>
      <c r="AD362" s="154"/>
      <c r="AE362" s="154"/>
      <c r="AF362" s="11"/>
      <c r="AG362" s="23"/>
      <c r="AH362" s="11"/>
      <c r="AI362" s="8"/>
      <c r="AJ362" s="8"/>
      <c r="AK362" s="76"/>
      <c r="AL362" s="73"/>
      <c r="AM362" s="73"/>
      <c r="AN362" s="73"/>
      <c r="AO362" s="73"/>
      <c r="AP362" s="23"/>
      <c r="AQ362" s="11"/>
      <c r="AR362" s="8"/>
      <c r="AS362" s="8"/>
      <c r="AT362" s="76"/>
      <c r="AU362" s="73"/>
      <c r="AV362" s="73"/>
      <c r="AW362" s="73"/>
      <c r="AX362" s="73"/>
      <c r="AY362" s="11"/>
      <c r="AZ362" s="23"/>
      <c r="BA362" s="11"/>
      <c r="BB362" s="8"/>
      <c r="BC362" s="8"/>
      <c r="BD362" s="76"/>
      <c r="BE362" s="73"/>
      <c r="BF362" s="73"/>
      <c r="BG362" s="73"/>
      <c r="BH362" s="73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</row>
    <row r="363" spans="1:88" ht="19.5" customHeight="1">
      <c r="A363" s="16"/>
      <c r="B363" s="11"/>
      <c r="C363" s="8"/>
      <c r="D363" s="8"/>
      <c r="E363" s="102"/>
      <c r="F363" s="189"/>
      <c r="G363" s="189"/>
      <c r="H363" s="189"/>
      <c r="I363" s="189"/>
      <c r="J363" s="189"/>
      <c r="K363" s="189"/>
      <c r="L363" s="175"/>
      <c r="M363" s="11"/>
      <c r="N363" s="23"/>
      <c r="O363" s="11"/>
      <c r="P363" s="8"/>
      <c r="Q363" s="8"/>
      <c r="R363" s="102"/>
      <c r="S363" s="189"/>
      <c r="T363" s="189"/>
      <c r="U363" s="189"/>
      <c r="V363" s="189"/>
      <c r="W363" s="189"/>
      <c r="X363" s="187"/>
      <c r="Y363" s="187"/>
      <c r="Z363" s="167"/>
      <c r="AA363" s="8"/>
      <c r="AB363" s="189"/>
      <c r="AC363" s="189"/>
      <c r="AD363" s="189"/>
      <c r="AE363" s="189"/>
      <c r="AF363" s="11"/>
      <c r="AG363" s="16"/>
      <c r="AH363" s="11"/>
      <c r="AI363" s="8"/>
      <c r="AJ363" s="8"/>
      <c r="AK363" s="102"/>
      <c r="AL363" s="84"/>
      <c r="AM363" s="84"/>
      <c r="AN363" s="84"/>
      <c r="AO363" s="84"/>
      <c r="AP363" s="16"/>
      <c r="AQ363" s="11"/>
      <c r="AR363" s="8"/>
      <c r="AS363" s="8"/>
      <c r="AT363" s="102"/>
      <c r="AU363" s="84"/>
      <c r="AV363" s="84"/>
      <c r="AW363" s="84"/>
      <c r="AX363" s="84"/>
      <c r="AY363" s="11"/>
      <c r="AZ363" s="16"/>
      <c r="BA363" s="11"/>
      <c r="BB363" s="8"/>
      <c r="BC363" s="8"/>
      <c r="BD363" s="102"/>
      <c r="BE363" s="84"/>
      <c r="BF363" s="84"/>
      <c r="BG363" s="84"/>
      <c r="BH363" s="84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</row>
    <row r="364" spans="1:88" ht="19.5" customHeight="1">
      <c r="A364" s="16"/>
      <c r="B364" s="11"/>
      <c r="C364" s="8"/>
      <c r="D364" s="8"/>
      <c r="E364" s="76"/>
      <c r="F364" s="154"/>
      <c r="G364" s="154"/>
      <c r="H364" s="154"/>
      <c r="I364" s="154"/>
      <c r="J364" s="154"/>
      <c r="K364" s="154"/>
      <c r="L364" s="188"/>
      <c r="M364" s="11"/>
      <c r="N364" s="16"/>
      <c r="O364" s="11"/>
      <c r="P364" s="8"/>
      <c r="Q364" s="8"/>
      <c r="R364" s="76"/>
      <c r="S364" s="154"/>
      <c r="T364" s="154"/>
      <c r="U364" s="154"/>
      <c r="V364" s="154"/>
      <c r="W364" s="154"/>
      <c r="X364" s="187"/>
      <c r="Y364" s="187"/>
      <c r="Z364" s="167"/>
      <c r="AA364" s="8"/>
      <c r="AB364" s="154"/>
      <c r="AC364" s="154"/>
      <c r="AD364" s="154"/>
      <c r="AE364" s="154"/>
      <c r="AF364" s="11"/>
      <c r="AG364" s="16"/>
      <c r="AH364" s="11"/>
      <c r="AI364" s="8"/>
      <c r="AJ364" s="8"/>
      <c r="AK364" s="76"/>
      <c r="AL364" s="154"/>
      <c r="AM364" s="154"/>
      <c r="AN364" s="154"/>
      <c r="AO364" s="154"/>
      <c r="AP364" s="16"/>
      <c r="AQ364" s="11"/>
      <c r="AR364" s="8"/>
      <c r="AS364" s="8"/>
      <c r="AT364" s="76"/>
      <c r="AU364" s="154"/>
      <c r="AV364" s="154"/>
      <c r="AW364" s="154"/>
      <c r="AX364" s="154"/>
      <c r="AY364" s="11"/>
      <c r="AZ364" s="16"/>
      <c r="BA364" s="11"/>
      <c r="BB364" s="8"/>
      <c r="BC364" s="8"/>
      <c r="BD364" s="76"/>
      <c r="BE364" s="154"/>
      <c r="BF364" s="154"/>
      <c r="BG364" s="154"/>
      <c r="BH364" s="154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</row>
    <row r="365" spans="1:88" ht="19.5" customHeight="1">
      <c r="A365" s="16"/>
      <c r="B365" s="11"/>
      <c r="C365" s="8"/>
      <c r="D365" s="8"/>
      <c r="E365" s="76"/>
      <c r="F365" s="173"/>
      <c r="G365" s="173"/>
      <c r="H365" s="173"/>
      <c r="I365" s="173"/>
      <c r="J365" s="173"/>
      <c r="K365" s="173"/>
      <c r="L365" s="168"/>
      <c r="M365" s="11"/>
      <c r="N365" s="16"/>
      <c r="O365" s="11"/>
      <c r="P365" s="8"/>
      <c r="Q365" s="8"/>
      <c r="R365" s="76"/>
      <c r="S365" s="154"/>
      <c r="T365" s="154"/>
      <c r="U365" s="154"/>
      <c r="V365" s="154"/>
      <c r="W365" s="154"/>
      <c r="X365" s="187"/>
      <c r="Y365" s="187"/>
      <c r="Z365" s="167"/>
      <c r="AA365" s="8"/>
      <c r="AB365" s="173"/>
      <c r="AC365" s="173"/>
      <c r="AD365" s="173"/>
      <c r="AE365" s="173"/>
      <c r="AF365" s="173"/>
      <c r="AG365" s="16"/>
      <c r="AH365" s="11"/>
      <c r="AI365" s="8"/>
      <c r="AJ365" s="8"/>
      <c r="AK365" s="76"/>
      <c r="AL365" s="173"/>
      <c r="AM365" s="173"/>
      <c r="AN365" s="173"/>
      <c r="AO365" s="173"/>
      <c r="AP365" s="16"/>
      <c r="AQ365" s="11"/>
      <c r="AR365" s="8"/>
      <c r="AS365" s="8"/>
      <c r="AT365" s="76"/>
      <c r="AU365" s="173"/>
      <c r="AV365" s="173"/>
      <c r="AW365" s="173"/>
      <c r="AX365" s="173"/>
      <c r="AY365" s="173"/>
      <c r="AZ365" s="16"/>
      <c r="BA365" s="11"/>
      <c r="BB365" s="8"/>
      <c r="BC365" s="8"/>
      <c r="BD365" s="76"/>
      <c r="BE365" s="173"/>
      <c r="BF365" s="173"/>
      <c r="BG365" s="173"/>
      <c r="BH365" s="173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</row>
    <row r="366" spans="1:88" ht="19.5" customHeight="1">
      <c r="A366" s="11"/>
      <c r="B366" s="11"/>
      <c r="C366" s="11"/>
      <c r="D366" s="11"/>
      <c r="E366" s="11"/>
      <c r="F366" s="154"/>
      <c r="G366" s="154"/>
      <c r="H366" s="154"/>
      <c r="I366" s="154"/>
      <c r="J366" s="154"/>
      <c r="K366" s="154"/>
      <c r="L366" s="188"/>
      <c r="M366" s="11"/>
      <c r="N366" s="16"/>
      <c r="O366" s="11"/>
      <c r="P366" s="8"/>
      <c r="Q366" s="8"/>
      <c r="R366" s="76"/>
      <c r="S366" s="154"/>
      <c r="T366" s="154"/>
      <c r="U366" s="154"/>
      <c r="V366" s="154"/>
      <c r="W366" s="154"/>
      <c r="X366" s="187"/>
      <c r="Y366" s="187"/>
      <c r="Z366" s="167"/>
      <c r="AA366" s="11"/>
      <c r="AB366" s="154"/>
      <c r="AC366" s="154"/>
      <c r="AD366" s="154"/>
      <c r="AE366" s="154"/>
      <c r="AF366" s="11"/>
      <c r="AG366" s="11"/>
      <c r="AH366" s="11"/>
      <c r="AI366" s="11"/>
      <c r="AJ366" s="11"/>
      <c r="AK366" s="11"/>
      <c r="AL366" s="154"/>
      <c r="AM366" s="154"/>
      <c r="AN366" s="154"/>
      <c r="AO366" s="154"/>
      <c r="AP366" s="11"/>
      <c r="AQ366" s="11"/>
      <c r="AR366" s="11"/>
      <c r="AS366" s="11"/>
      <c r="AT366" s="11"/>
      <c r="AU366" s="154"/>
      <c r="AV366" s="154"/>
      <c r="AW366" s="154"/>
      <c r="AX366" s="154"/>
      <c r="AY366" s="11"/>
      <c r="AZ366" s="11"/>
      <c r="BA366" s="11"/>
      <c r="BB366" s="11"/>
      <c r="BC366" s="11"/>
      <c r="BD366" s="11"/>
      <c r="BE366" s="154"/>
      <c r="BF366" s="154"/>
      <c r="BG366" s="154"/>
      <c r="BH366" s="154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</row>
    <row r="367" spans="1:88" ht="19.5" customHeight="1">
      <c r="A367" s="16"/>
      <c r="B367" s="11"/>
      <c r="C367" s="8"/>
      <c r="D367" s="8"/>
      <c r="E367" s="76"/>
      <c r="F367" s="154"/>
      <c r="G367" s="154"/>
      <c r="H367" s="154"/>
      <c r="I367" s="154"/>
      <c r="J367" s="154"/>
      <c r="K367" s="154"/>
      <c r="L367" s="188"/>
      <c r="M367" s="11"/>
      <c r="N367" s="16"/>
      <c r="O367" s="11"/>
      <c r="P367" s="11"/>
      <c r="Q367" s="11"/>
      <c r="R367" s="11"/>
      <c r="S367" s="173"/>
      <c r="T367" s="173"/>
      <c r="U367" s="173"/>
      <c r="V367" s="173"/>
      <c r="W367" s="173"/>
      <c r="X367" s="174"/>
      <c r="Y367" s="174"/>
      <c r="Z367" s="152"/>
      <c r="AA367" s="8"/>
      <c r="AB367" s="154"/>
      <c r="AC367" s="154"/>
      <c r="AD367" s="154"/>
      <c r="AE367" s="154"/>
      <c r="AF367" s="11"/>
      <c r="AG367" s="16"/>
      <c r="AH367" s="11"/>
      <c r="AI367" s="8"/>
      <c r="AJ367" s="8"/>
      <c r="AK367" s="76"/>
      <c r="AL367" s="154"/>
      <c r="AM367" s="154"/>
      <c r="AN367" s="154"/>
      <c r="AO367" s="154"/>
      <c r="AP367" s="16"/>
      <c r="AQ367" s="11"/>
      <c r="AR367" s="8"/>
      <c r="AS367" s="8"/>
      <c r="AT367" s="76"/>
      <c r="AU367" s="154"/>
      <c r="AV367" s="154"/>
      <c r="AW367" s="154"/>
      <c r="AX367" s="154"/>
      <c r="AY367" s="11"/>
      <c r="AZ367" s="16"/>
      <c r="BA367" s="11"/>
      <c r="BB367" s="8"/>
      <c r="BC367" s="8"/>
      <c r="BD367" s="76"/>
      <c r="BE367" s="154"/>
      <c r="BF367" s="154"/>
      <c r="BG367" s="154"/>
      <c r="BH367" s="154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</row>
    <row r="368" spans="1:88" ht="19.5" customHeight="1">
      <c r="A368" s="23"/>
      <c r="B368" s="11"/>
      <c r="C368" s="8"/>
      <c r="D368" s="8"/>
      <c r="E368" s="76"/>
      <c r="F368" s="154"/>
      <c r="G368" s="154"/>
      <c r="H368" s="154"/>
      <c r="I368" s="154"/>
      <c r="J368" s="154"/>
      <c r="K368" s="154"/>
      <c r="L368" s="188"/>
      <c r="M368" s="11"/>
      <c r="N368" s="16"/>
      <c r="O368" s="11"/>
      <c r="P368" s="8"/>
      <c r="Q368" s="8"/>
      <c r="R368" s="76"/>
      <c r="S368" s="154"/>
      <c r="T368" s="154"/>
      <c r="U368" s="154"/>
      <c r="V368" s="154"/>
      <c r="W368" s="154"/>
      <c r="X368" s="187"/>
      <c r="Y368" s="187"/>
      <c r="Z368" s="167"/>
      <c r="AA368" s="8"/>
      <c r="AB368" s="154"/>
      <c r="AC368" s="154"/>
      <c r="AD368" s="154"/>
      <c r="AE368" s="154"/>
      <c r="AF368" s="173"/>
      <c r="AG368" s="23"/>
      <c r="AH368" s="11"/>
      <c r="AI368" s="8"/>
      <c r="AJ368" s="8"/>
      <c r="AK368" s="76"/>
      <c r="AL368" s="154"/>
      <c r="AM368" s="154"/>
      <c r="AN368" s="154"/>
      <c r="AO368" s="154"/>
      <c r="AP368" s="23"/>
      <c r="AQ368" s="11"/>
      <c r="AR368" s="8"/>
      <c r="AS368" s="8"/>
      <c r="AT368" s="76"/>
      <c r="AU368" s="154"/>
      <c r="AV368" s="154"/>
      <c r="AW368" s="154"/>
      <c r="AX368" s="154"/>
      <c r="AY368" s="173"/>
      <c r="AZ368" s="23"/>
      <c r="BA368" s="11"/>
      <c r="BB368" s="8"/>
      <c r="BC368" s="8"/>
      <c r="BD368" s="76"/>
      <c r="BE368" s="154"/>
      <c r="BF368" s="154"/>
      <c r="BG368" s="154"/>
      <c r="BH368" s="154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</row>
    <row r="369" spans="1:88" ht="19.5" customHeight="1">
      <c r="A369" s="16"/>
      <c r="B369" s="11"/>
      <c r="C369" s="8"/>
      <c r="D369" s="8"/>
      <c r="E369" s="76"/>
      <c r="F369" s="154"/>
      <c r="G369" s="154"/>
      <c r="H369" s="154"/>
      <c r="I369" s="154"/>
      <c r="J369" s="154"/>
      <c r="K369" s="154"/>
      <c r="L369" s="188"/>
      <c r="M369" s="11"/>
      <c r="N369" s="11"/>
      <c r="O369" s="11"/>
      <c r="P369" s="8"/>
      <c r="Q369" s="8"/>
      <c r="R369" s="153"/>
      <c r="S369" s="154"/>
      <c r="T369" s="154"/>
      <c r="U369" s="154"/>
      <c r="V369" s="154"/>
      <c r="W369" s="154"/>
      <c r="X369" s="187"/>
      <c r="Y369" s="187"/>
      <c r="Z369" s="167"/>
      <c r="AA369" s="8"/>
      <c r="AB369" s="154"/>
      <c r="AC369" s="154"/>
      <c r="AD369" s="154"/>
      <c r="AE369" s="154"/>
      <c r="AF369" s="11"/>
      <c r="AG369" s="16"/>
      <c r="AH369" s="11"/>
      <c r="AI369" s="8"/>
      <c r="AJ369" s="8"/>
      <c r="AK369" s="76"/>
      <c r="AL369" s="154"/>
      <c r="AM369" s="154"/>
      <c r="AN369" s="154"/>
      <c r="AO369" s="154"/>
      <c r="AP369" s="16"/>
      <c r="AQ369" s="11"/>
      <c r="AR369" s="8"/>
      <c r="AS369" s="8"/>
      <c r="AT369" s="76"/>
      <c r="AU369" s="154"/>
      <c r="AV369" s="154"/>
      <c r="AW369" s="154"/>
      <c r="AX369" s="154"/>
      <c r="AY369" s="11"/>
      <c r="AZ369" s="16"/>
      <c r="BA369" s="11"/>
      <c r="BB369" s="8"/>
      <c r="BC369" s="8"/>
      <c r="BD369" s="76"/>
      <c r="BE369" s="154"/>
      <c r="BF369" s="154"/>
      <c r="BG369" s="154"/>
      <c r="BH369" s="154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</row>
    <row r="370" spans="1:88" ht="19.5" customHeight="1">
      <c r="A370" s="16"/>
      <c r="B370" s="11"/>
      <c r="C370" s="8"/>
      <c r="D370" s="8"/>
      <c r="E370" s="102"/>
      <c r="F370" s="189"/>
      <c r="G370" s="189"/>
      <c r="H370" s="189"/>
      <c r="I370" s="189"/>
      <c r="J370" s="189"/>
      <c r="K370" s="189"/>
      <c r="L370" s="175"/>
      <c r="M370" s="11"/>
      <c r="N370" s="16"/>
      <c r="O370" s="11"/>
      <c r="P370" s="8"/>
      <c r="Q370" s="8"/>
      <c r="R370" s="76"/>
      <c r="S370" s="154"/>
      <c r="T370" s="154"/>
      <c r="U370" s="154"/>
      <c r="V370" s="154"/>
      <c r="W370" s="154"/>
      <c r="X370" s="187"/>
      <c r="Y370" s="187"/>
      <c r="Z370" s="167"/>
      <c r="AA370" s="8"/>
      <c r="AB370" s="189"/>
      <c r="AC370" s="189"/>
      <c r="AD370" s="189"/>
      <c r="AE370" s="189"/>
      <c r="AF370" s="11"/>
      <c r="AG370" s="16"/>
      <c r="AH370" s="11"/>
      <c r="AI370" s="8"/>
      <c r="AJ370" s="8"/>
      <c r="AK370" s="102"/>
      <c r="AL370" s="84"/>
      <c r="AM370" s="84"/>
      <c r="AN370" s="84"/>
      <c r="AO370" s="84"/>
      <c r="AP370" s="16"/>
      <c r="AQ370" s="11"/>
      <c r="AR370" s="8"/>
      <c r="AS370" s="8"/>
      <c r="AT370" s="102"/>
      <c r="AU370" s="84"/>
      <c r="AV370" s="84"/>
      <c r="AW370" s="84"/>
      <c r="AX370" s="84"/>
      <c r="AY370" s="11"/>
      <c r="AZ370" s="16"/>
      <c r="BA370" s="11"/>
      <c r="BB370" s="8"/>
      <c r="BC370" s="8"/>
      <c r="BD370" s="102"/>
      <c r="BE370" s="84"/>
      <c r="BF370" s="84"/>
      <c r="BG370" s="84"/>
      <c r="BH370" s="84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</row>
    <row r="371" spans="1:88" ht="19.5" customHeight="1">
      <c r="A371" s="16"/>
      <c r="B371" s="11"/>
      <c r="C371" s="8"/>
      <c r="D371" s="8"/>
      <c r="E371" s="76"/>
      <c r="F371" s="154"/>
      <c r="G371" s="154"/>
      <c r="H371" s="154"/>
      <c r="I371" s="154"/>
      <c r="J371" s="154"/>
      <c r="K371" s="154"/>
      <c r="L371" s="188"/>
      <c r="M371" s="11"/>
      <c r="N371" s="16"/>
      <c r="O371" s="11"/>
      <c r="P371" s="8"/>
      <c r="Q371" s="8"/>
      <c r="R371" s="76"/>
      <c r="S371" s="154"/>
      <c r="T371" s="154"/>
      <c r="U371" s="154"/>
      <c r="V371" s="154"/>
      <c r="W371" s="154"/>
      <c r="X371" s="187"/>
      <c r="Y371" s="187"/>
      <c r="Z371" s="167"/>
      <c r="AA371" s="8"/>
      <c r="AB371" s="154"/>
      <c r="AC371" s="154"/>
      <c r="AD371" s="154"/>
      <c r="AE371" s="154"/>
      <c r="AF371" s="11"/>
      <c r="AG371" s="16"/>
      <c r="AH371" s="11"/>
      <c r="AI371" s="8"/>
      <c r="AJ371" s="8"/>
      <c r="AK371" s="76"/>
      <c r="AL371" s="154"/>
      <c r="AM371" s="154"/>
      <c r="AN371" s="154"/>
      <c r="AO371" s="154"/>
      <c r="AP371" s="16"/>
      <c r="AQ371" s="11"/>
      <c r="AR371" s="8"/>
      <c r="AS371" s="8"/>
      <c r="AT371" s="76"/>
      <c r="AU371" s="154"/>
      <c r="AV371" s="154"/>
      <c r="AW371" s="154"/>
      <c r="AX371" s="154"/>
      <c r="AY371" s="11"/>
      <c r="AZ371" s="16"/>
      <c r="BA371" s="11"/>
      <c r="BB371" s="8"/>
      <c r="BC371" s="8"/>
      <c r="BD371" s="76"/>
      <c r="BE371" s="154"/>
      <c r="BF371" s="154"/>
      <c r="BG371" s="154"/>
      <c r="BH371" s="154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</row>
    <row r="372" spans="1:88" ht="19.5" customHeight="1">
      <c r="A372" s="16"/>
      <c r="B372" s="11"/>
      <c r="C372" s="8"/>
      <c r="D372" s="8"/>
      <c r="E372" s="76"/>
      <c r="F372" s="154"/>
      <c r="G372" s="154"/>
      <c r="H372" s="154"/>
      <c r="I372" s="154"/>
      <c r="J372" s="154"/>
      <c r="K372" s="154"/>
      <c r="L372" s="188"/>
      <c r="M372" s="11"/>
      <c r="N372" s="16"/>
      <c r="O372" s="11"/>
      <c r="P372" s="8"/>
      <c r="Q372" s="8"/>
      <c r="R372" s="76"/>
      <c r="S372" s="154"/>
      <c r="T372" s="154"/>
      <c r="U372" s="154"/>
      <c r="V372" s="154"/>
      <c r="W372" s="154"/>
      <c r="X372" s="187"/>
      <c r="Y372" s="187"/>
      <c r="Z372" s="167"/>
      <c r="AA372" s="8"/>
      <c r="AB372" s="154"/>
      <c r="AC372" s="154"/>
      <c r="AD372" s="154"/>
      <c r="AE372" s="154"/>
      <c r="AF372" s="11"/>
      <c r="AG372" s="16"/>
      <c r="AH372" s="11"/>
      <c r="AI372" s="8"/>
      <c r="AJ372" s="8"/>
      <c r="AK372" s="76"/>
      <c r="AL372" s="154"/>
      <c r="AM372" s="154"/>
      <c r="AN372" s="154"/>
      <c r="AO372" s="154"/>
      <c r="AP372" s="16"/>
      <c r="AQ372" s="11"/>
      <c r="AR372" s="8"/>
      <c r="AS372" s="8"/>
      <c r="AT372" s="76"/>
      <c r="AU372" s="154"/>
      <c r="AV372" s="154"/>
      <c r="AW372" s="154"/>
      <c r="AX372" s="154"/>
      <c r="AY372" s="11"/>
      <c r="AZ372" s="16"/>
      <c r="BA372" s="11"/>
      <c r="BB372" s="8"/>
      <c r="BC372" s="8"/>
      <c r="BD372" s="76"/>
      <c r="BE372" s="154"/>
      <c r="BF372" s="154"/>
      <c r="BG372" s="154"/>
      <c r="BH372" s="154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</row>
    <row r="373" spans="1:88" ht="19.5" customHeight="1">
      <c r="A373" s="16"/>
      <c r="B373" s="11"/>
      <c r="C373" s="8"/>
      <c r="D373" s="8"/>
      <c r="E373" s="76"/>
      <c r="F373" s="154"/>
      <c r="G373" s="154"/>
      <c r="H373" s="154"/>
      <c r="I373" s="154"/>
      <c r="J373" s="154"/>
      <c r="K373" s="154"/>
      <c r="L373" s="188"/>
      <c r="M373" s="11"/>
      <c r="N373" s="16"/>
      <c r="O373" s="11"/>
      <c r="P373" s="8"/>
      <c r="Q373" s="8"/>
      <c r="R373" s="76"/>
      <c r="S373" s="154"/>
      <c r="T373" s="154"/>
      <c r="U373" s="154"/>
      <c r="V373" s="154"/>
      <c r="W373" s="154"/>
      <c r="X373" s="187"/>
      <c r="Y373" s="187"/>
      <c r="Z373" s="167"/>
      <c r="AA373" s="8"/>
      <c r="AB373" s="154"/>
      <c r="AC373" s="154"/>
      <c r="AD373" s="154"/>
      <c r="AE373" s="154"/>
      <c r="AF373" s="11"/>
      <c r="AG373" s="16"/>
      <c r="AH373" s="11"/>
      <c r="AI373" s="8"/>
      <c r="AJ373" s="8"/>
      <c r="AK373" s="76"/>
      <c r="AL373" s="154"/>
      <c r="AM373" s="154"/>
      <c r="AN373" s="154"/>
      <c r="AO373" s="154"/>
      <c r="AP373" s="16"/>
      <c r="AQ373" s="11"/>
      <c r="AR373" s="8"/>
      <c r="AS373" s="8"/>
      <c r="AT373" s="76"/>
      <c r="AU373" s="154"/>
      <c r="AV373" s="154"/>
      <c r="AW373" s="154"/>
      <c r="AX373" s="154"/>
      <c r="AY373" s="11"/>
      <c r="AZ373" s="16"/>
      <c r="BA373" s="11"/>
      <c r="BB373" s="8"/>
      <c r="BC373" s="8"/>
      <c r="BD373" s="76"/>
      <c r="BE373" s="154"/>
      <c r="BF373" s="154"/>
      <c r="BG373" s="154"/>
      <c r="BH373" s="154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</row>
    <row r="374" spans="1:88" ht="19.5" customHeight="1">
      <c r="A374" s="11"/>
      <c r="B374" s="11"/>
      <c r="C374" s="11"/>
      <c r="D374" s="11"/>
      <c r="E374" s="11"/>
      <c r="F374" s="173"/>
      <c r="G374" s="173"/>
      <c r="H374" s="173"/>
      <c r="I374" s="173"/>
      <c r="J374" s="173"/>
      <c r="K374" s="173"/>
      <c r="L374" s="168"/>
      <c r="M374" s="11"/>
      <c r="N374" s="16"/>
      <c r="O374" s="11"/>
      <c r="P374" s="8"/>
      <c r="Q374" s="8"/>
      <c r="R374" s="76"/>
      <c r="S374" s="154"/>
      <c r="T374" s="154"/>
      <c r="U374" s="154"/>
      <c r="V374" s="154"/>
      <c r="W374" s="154"/>
      <c r="X374" s="187"/>
      <c r="Y374" s="187"/>
      <c r="Z374" s="167"/>
      <c r="AA374" s="11"/>
      <c r="AB374" s="173"/>
      <c r="AC374" s="173"/>
      <c r="AD374" s="173"/>
      <c r="AE374" s="173"/>
      <c r="AF374" s="11"/>
      <c r="AG374" s="11"/>
      <c r="AH374" s="11"/>
      <c r="AI374" s="11"/>
      <c r="AJ374" s="11"/>
      <c r="AK374" s="11"/>
      <c r="AL374" s="173"/>
      <c r="AM374" s="173"/>
      <c r="AN374" s="173"/>
      <c r="AO374" s="173"/>
      <c r="AP374" s="11"/>
      <c r="AQ374" s="11"/>
      <c r="AR374" s="11"/>
      <c r="AS374" s="11"/>
      <c r="AT374" s="11"/>
      <c r="AU374" s="173"/>
      <c r="AV374" s="173"/>
      <c r="AW374" s="173"/>
      <c r="AX374" s="173"/>
      <c r="AY374" s="11"/>
      <c r="AZ374" s="11"/>
      <c r="BA374" s="11"/>
      <c r="BB374" s="11"/>
      <c r="BC374" s="11"/>
      <c r="BD374" s="11"/>
      <c r="BE374" s="173"/>
      <c r="BF374" s="173"/>
      <c r="BG374" s="173"/>
      <c r="BH374" s="173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</row>
    <row r="375" spans="1:88" ht="19.5" customHeight="1">
      <c r="A375" s="16"/>
      <c r="B375" s="11"/>
      <c r="C375" s="8"/>
      <c r="D375" s="8"/>
      <c r="E375" s="76"/>
      <c r="F375" s="154"/>
      <c r="G375" s="154"/>
      <c r="H375" s="154"/>
      <c r="I375" s="154"/>
      <c r="J375" s="154"/>
      <c r="K375" s="154"/>
      <c r="L375" s="188"/>
      <c r="M375" s="11"/>
      <c r="N375" s="16"/>
      <c r="O375" s="8"/>
      <c r="P375" s="8"/>
      <c r="Q375" s="8"/>
      <c r="R375" s="159"/>
      <c r="S375" s="154"/>
      <c r="T375" s="154"/>
      <c r="U375" s="154"/>
      <c r="V375" s="154"/>
      <c r="W375" s="154"/>
      <c r="X375" s="187"/>
      <c r="Y375" s="187"/>
      <c r="Z375" s="190"/>
      <c r="AA375" s="8"/>
      <c r="AB375" s="154"/>
      <c r="AC375" s="154"/>
      <c r="AD375" s="154"/>
      <c r="AE375" s="154"/>
      <c r="AF375" s="11"/>
      <c r="AG375" s="16"/>
      <c r="AH375" s="11"/>
      <c r="AI375" s="8"/>
      <c r="AJ375" s="8"/>
      <c r="AK375" s="76"/>
      <c r="AL375" s="154"/>
      <c r="AM375" s="154"/>
      <c r="AN375" s="154"/>
      <c r="AO375" s="154"/>
      <c r="AP375" s="16"/>
      <c r="AQ375" s="11"/>
      <c r="AR375" s="8"/>
      <c r="AS375" s="8"/>
      <c r="AT375" s="76"/>
      <c r="AU375" s="154"/>
      <c r="AV375" s="154"/>
      <c r="AW375" s="154"/>
      <c r="AX375" s="154"/>
      <c r="AY375" s="11"/>
      <c r="AZ375" s="16"/>
      <c r="BA375" s="11"/>
      <c r="BB375" s="8"/>
      <c r="BC375" s="8"/>
      <c r="BD375" s="76"/>
      <c r="BE375" s="154"/>
      <c r="BF375" s="154"/>
      <c r="BG375" s="154"/>
      <c r="BH375" s="154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</row>
    <row r="376" spans="1:88" ht="19.5" customHeight="1">
      <c r="A376" s="16"/>
      <c r="B376" s="11"/>
      <c r="C376" s="8"/>
      <c r="D376" s="8"/>
      <c r="E376" s="153"/>
      <c r="F376" s="154"/>
      <c r="G376" s="154"/>
      <c r="H376" s="154"/>
      <c r="I376" s="154"/>
      <c r="J376" s="154"/>
      <c r="K376" s="154"/>
      <c r="L376" s="188"/>
      <c r="M376" s="11"/>
      <c r="N376" s="16"/>
      <c r="O376" s="8"/>
      <c r="P376" s="8"/>
      <c r="Q376" s="8"/>
      <c r="R376" s="8"/>
      <c r="S376" s="8"/>
      <c r="T376" s="8"/>
      <c r="U376" s="8"/>
      <c r="V376" s="8"/>
      <c r="W376" s="8"/>
      <c r="X376" s="97"/>
      <c r="Y376" s="97"/>
      <c r="Z376" s="167"/>
      <c r="AA376" s="8"/>
      <c r="AB376" s="154"/>
      <c r="AC376" s="154"/>
      <c r="AD376" s="154"/>
      <c r="AE376" s="154"/>
      <c r="AF376" s="11"/>
      <c r="AG376" s="16"/>
      <c r="AH376" s="11"/>
      <c r="AI376" s="8"/>
      <c r="AJ376" s="8"/>
      <c r="AK376" s="153"/>
      <c r="AL376" s="154"/>
      <c r="AM376" s="154"/>
      <c r="AN376" s="154"/>
      <c r="AO376" s="154"/>
      <c r="AP376" s="16"/>
      <c r="AQ376" s="11"/>
      <c r="AR376" s="8"/>
      <c r="AS376" s="8"/>
      <c r="AT376" s="153"/>
      <c r="AU376" s="154"/>
      <c r="AV376" s="154"/>
      <c r="AW376" s="154"/>
      <c r="AX376" s="154"/>
      <c r="AY376" s="11"/>
      <c r="AZ376" s="16"/>
      <c r="BA376" s="11"/>
      <c r="BB376" s="8"/>
      <c r="BC376" s="8"/>
      <c r="BD376" s="153"/>
      <c r="BE376" s="154"/>
      <c r="BF376" s="154"/>
      <c r="BG376" s="154"/>
      <c r="BH376" s="154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</row>
    <row r="377" spans="1:88" ht="19.5" customHeight="1">
      <c r="A377" s="16"/>
      <c r="B377" s="11"/>
      <c r="C377" s="8"/>
      <c r="D377" s="8"/>
      <c r="E377" s="76"/>
      <c r="F377" s="154"/>
      <c r="G377" s="154"/>
      <c r="H377" s="154"/>
      <c r="I377" s="154"/>
      <c r="J377" s="154"/>
      <c r="K377" s="154"/>
      <c r="L377" s="188"/>
      <c r="M377" s="11"/>
      <c r="N377" s="8"/>
      <c r="O377" s="11"/>
      <c r="P377" s="11"/>
      <c r="Q377" s="11"/>
      <c r="R377" s="11"/>
      <c r="S377" s="11"/>
      <c r="T377" s="11"/>
      <c r="U377" s="11"/>
      <c r="V377" s="11"/>
      <c r="W377" s="11"/>
      <c r="X377" s="157"/>
      <c r="Y377" s="157"/>
      <c r="Z377" s="152"/>
      <c r="AA377" s="8"/>
      <c r="AB377" s="154"/>
      <c r="AC377" s="154"/>
      <c r="AD377" s="154"/>
      <c r="AE377" s="154"/>
      <c r="AF377" s="11"/>
      <c r="AG377" s="16"/>
      <c r="AH377" s="11"/>
      <c r="AI377" s="8"/>
      <c r="AJ377" s="8"/>
      <c r="AK377" s="76"/>
      <c r="AL377" s="154"/>
      <c r="AM377" s="154"/>
      <c r="AN377" s="154"/>
      <c r="AO377" s="154"/>
      <c r="AP377" s="16"/>
      <c r="AQ377" s="11"/>
      <c r="AR377" s="8"/>
      <c r="AS377" s="8"/>
      <c r="AT377" s="76"/>
      <c r="AU377" s="154"/>
      <c r="AV377" s="154"/>
      <c r="AW377" s="154"/>
      <c r="AX377" s="154"/>
      <c r="AY377" s="11"/>
      <c r="AZ377" s="16"/>
      <c r="BA377" s="11"/>
      <c r="BB377" s="8"/>
      <c r="BC377" s="8"/>
      <c r="BD377" s="76"/>
      <c r="BE377" s="154"/>
      <c r="BF377" s="154"/>
      <c r="BG377" s="154"/>
      <c r="BH377" s="154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</row>
    <row r="378" spans="1:88" ht="19.5" customHeight="1">
      <c r="A378" s="16"/>
      <c r="B378" s="11"/>
      <c r="C378" s="8"/>
      <c r="D378" s="8"/>
      <c r="E378" s="76"/>
      <c r="F378" s="154"/>
      <c r="G378" s="154"/>
      <c r="H378" s="154"/>
      <c r="I378" s="154"/>
      <c r="J378" s="154"/>
      <c r="K378" s="154"/>
      <c r="L378" s="188"/>
      <c r="M378" s="11"/>
      <c r="N378" s="8"/>
      <c r="O378" s="11"/>
      <c r="P378" s="11"/>
      <c r="Q378" s="11"/>
      <c r="R378" s="11"/>
      <c r="S378" s="11"/>
      <c r="T378" s="11"/>
      <c r="U378" s="11"/>
      <c r="V378" s="11"/>
      <c r="W378" s="11"/>
      <c r="X378" s="157"/>
      <c r="Y378" s="157"/>
      <c r="Z378" s="152"/>
      <c r="AA378" s="8"/>
      <c r="AB378" s="154"/>
      <c r="AC378" s="154"/>
      <c r="AD378" s="154"/>
      <c r="AE378" s="154"/>
      <c r="AF378" s="11"/>
      <c r="AG378" s="16"/>
      <c r="AH378" s="11"/>
      <c r="AI378" s="8"/>
      <c r="AJ378" s="8"/>
      <c r="AK378" s="76"/>
      <c r="AL378" s="154"/>
      <c r="AM378" s="154"/>
      <c r="AN378" s="154"/>
      <c r="AO378" s="154"/>
      <c r="AP378" s="16"/>
      <c r="AQ378" s="11"/>
      <c r="AR378" s="8"/>
      <c r="AS378" s="8"/>
      <c r="AT378" s="76"/>
      <c r="AU378" s="154"/>
      <c r="AV378" s="154"/>
      <c r="AW378" s="154"/>
      <c r="AX378" s="154"/>
      <c r="AY378" s="11"/>
      <c r="AZ378" s="16"/>
      <c r="BA378" s="11"/>
      <c r="BB378" s="8"/>
      <c r="BC378" s="8"/>
      <c r="BD378" s="76"/>
      <c r="BE378" s="154"/>
      <c r="BF378" s="154"/>
      <c r="BG378" s="154"/>
      <c r="BH378" s="154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</row>
    <row r="379" spans="1:88" ht="19.5" customHeight="1">
      <c r="A379" s="16"/>
      <c r="B379" s="11"/>
      <c r="C379" s="8"/>
      <c r="D379" s="8"/>
      <c r="E379" s="76"/>
      <c r="F379" s="154"/>
      <c r="G379" s="154"/>
      <c r="H379" s="154"/>
      <c r="I379" s="154"/>
      <c r="J379" s="154"/>
      <c r="K379" s="154"/>
      <c r="L379" s="188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57"/>
      <c r="Y379" s="157"/>
      <c r="Z379" s="152"/>
      <c r="AA379" s="8"/>
      <c r="AB379" s="154"/>
      <c r="AC379" s="154"/>
      <c r="AD379" s="154"/>
      <c r="AE379" s="154"/>
      <c r="AF379" s="11"/>
      <c r="AG379" s="16"/>
      <c r="AH379" s="11"/>
      <c r="AI379" s="8"/>
      <c r="AJ379" s="8"/>
      <c r="AK379" s="76"/>
      <c r="AL379" s="154"/>
      <c r="AM379" s="154"/>
      <c r="AN379" s="154"/>
      <c r="AO379" s="154"/>
      <c r="AP379" s="16"/>
      <c r="AQ379" s="11"/>
      <c r="AR379" s="8"/>
      <c r="AS379" s="8"/>
      <c r="AT379" s="76"/>
      <c r="AU379" s="154"/>
      <c r="AV379" s="154"/>
      <c r="AW379" s="154"/>
      <c r="AX379" s="154"/>
      <c r="AY379" s="11"/>
      <c r="AZ379" s="16"/>
      <c r="BA379" s="11"/>
      <c r="BB379" s="8"/>
      <c r="BC379" s="8"/>
      <c r="BD379" s="76"/>
      <c r="BE379" s="154"/>
      <c r="BF379" s="154"/>
      <c r="BG379" s="154"/>
      <c r="BH379" s="154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</row>
    <row r="380" spans="1:88" ht="19.5" customHeight="1">
      <c r="A380" s="16"/>
      <c r="B380" s="11"/>
      <c r="C380" s="8"/>
      <c r="D380" s="8"/>
      <c r="E380" s="76"/>
      <c r="F380" s="154"/>
      <c r="G380" s="154"/>
      <c r="H380" s="154"/>
      <c r="I380" s="154"/>
      <c r="J380" s="154"/>
      <c r="K380" s="154"/>
      <c r="L380" s="188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57"/>
      <c r="Y380" s="157"/>
      <c r="Z380" s="152"/>
      <c r="AA380" s="8"/>
      <c r="AB380" s="154"/>
      <c r="AC380" s="154"/>
      <c r="AD380" s="154"/>
      <c r="AE380" s="154"/>
      <c r="AF380" s="11"/>
      <c r="AG380" s="16"/>
      <c r="AH380" s="11"/>
      <c r="AI380" s="8"/>
      <c r="AJ380" s="8"/>
      <c r="AK380" s="76"/>
      <c r="AL380" s="154"/>
      <c r="AM380" s="154"/>
      <c r="AN380" s="154"/>
      <c r="AO380" s="154"/>
      <c r="AP380" s="16"/>
      <c r="AQ380" s="11"/>
      <c r="AR380" s="8"/>
      <c r="AS380" s="8"/>
      <c r="AT380" s="76"/>
      <c r="AU380" s="154"/>
      <c r="AV380" s="154"/>
      <c r="AW380" s="154"/>
      <c r="AX380" s="154"/>
      <c r="AY380" s="11"/>
      <c r="AZ380" s="16"/>
      <c r="BA380" s="11"/>
      <c r="BB380" s="8"/>
      <c r="BC380" s="8"/>
      <c r="BD380" s="76"/>
      <c r="BE380" s="154"/>
      <c r="BF380" s="154"/>
      <c r="BG380" s="154"/>
      <c r="BH380" s="154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</row>
    <row r="381" spans="1:88" ht="19.5" customHeight="1">
      <c r="A381" s="16"/>
      <c r="B381" s="11"/>
      <c r="C381" s="8"/>
      <c r="D381" s="8"/>
      <c r="E381" s="76"/>
      <c r="F381" s="154"/>
      <c r="G381" s="154"/>
      <c r="H381" s="154"/>
      <c r="I381" s="154"/>
      <c r="J381" s="154"/>
      <c r="K381" s="154"/>
      <c r="L381" s="175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57"/>
      <c r="Y381" s="157"/>
      <c r="Z381" s="152"/>
      <c r="AA381" s="8"/>
      <c r="AB381" s="154"/>
      <c r="AC381" s="154"/>
      <c r="AD381" s="154"/>
      <c r="AE381" s="189"/>
      <c r="AF381" s="11"/>
      <c r="AG381" s="16"/>
      <c r="AH381" s="11"/>
      <c r="AI381" s="8"/>
      <c r="AJ381" s="8"/>
      <c r="AK381" s="76"/>
      <c r="AL381" s="73"/>
      <c r="AM381" s="73"/>
      <c r="AN381" s="73"/>
      <c r="AO381" s="102"/>
      <c r="AP381" s="16"/>
      <c r="AQ381" s="11"/>
      <c r="AR381" s="8"/>
      <c r="AS381" s="8"/>
      <c r="AT381" s="76"/>
      <c r="AU381" s="73"/>
      <c r="AV381" s="73"/>
      <c r="AW381" s="73"/>
      <c r="AX381" s="102"/>
      <c r="AY381" s="11"/>
      <c r="AZ381" s="16"/>
      <c r="BA381" s="11"/>
      <c r="BB381" s="8"/>
      <c r="BC381" s="8"/>
      <c r="BD381" s="76"/>
      <c r="BE381" s="73"/>
      <c r="BF381" s="73"/>
      <c r="BG381" s="73"/>
      <c r="BH381" s="102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</row>
    <row r="382" spans="1:88" ht="19.5" customHeight="1">
      <c r="A382" s="8"/>
      <c r="B382" s="8"/>
      <c r="C382" s="8"/>
      <c r="D382" s="8"/>
      <c r="E382" s="159"/>
      <c r="F382" s="154"/>
      <c r="G382" s="154"/>
      <c r="H382" s="154"/>
      <c r="I382" s="154"/>
      <c r="J382" s="154"/>
      <c r="K382" s="154"/>
      <c r="L382" s="191"/>
      <c r="M382" s="8"/>
      <c r="N382" s="11"/>
      <c r="O382" s="10"/>
      <c r="P382" s="16"/>
      <c r="Q382" s="16"/>
      <c r="R382" s="16"/>
      <c r="S382" s="10"/>
      <c r="T382" s="10"/>
      <c r="U382" s="10"/>
      <c r="V382" s="10"/>
      <c r="W382" s="10"/>
      <c r="X382" s="97"/>
      <c r="Y382" s="97"/>
      <c r="Z382" s="152"/>
      <c r="AA382" s="8"/>
      <c r="AB382" s="154"/>
      <c r="AC382" s="154"/>
      <c r="AD382" s="154"/>
      <c r="AE382" s="160"/>
      <c r="AF382" s="11"/>
      <c r="AG382" s="8"/>
      <c r="AH382" s="8"/>
      <c r="AI382" s="8"/>
      <c r="AJ382" s="8"/>
      <c r="AK382" s="159"/>
      <c r="AL382" s="73"/>
      <c r="AM382" s="73"/>
      <c r="AN382" s="73"/>
      <c r="AO382" s="159"/>
      <c r="AP382" s="8"/>
      <c r="AQ382" s="8"/>
      <c r="AR382" s="8"/>
      <c r="AS382" s="8"/>
      <c r="AT382" s="159"/>
      <c r="AU382" s="73"/>
      <c r="AV382" s="73"/>
      <c r="AW382" s="73"/>
      <c r="AX382" s="159"/>
      <c r="AY382" s="11"/>
      <c r="AZ382" s="8"/>
      <c r="BA382" s="8"/>
      <c r="BB382" s="8"/>
      <c r="BC382" s="8"/>
      <c r="BD382" s="159"/>
      <c r="BE382" s="73"/>
      <c r="BF382" s="73"/>
      <c r="BG382" s="73"/>
      <c r="BH382" s="159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</row>
    <row r="383" spans="1:88" ht="19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188"/>
      <c r="M383" s="8"/>
      <c r="N383" s="11"/>
      <c r="O383" s="10"/>
      <c r="P383" s="10"/>
      <c r="Q383" s="10"/>
      <c r="R383" s="10"/>
      <c r="S383" s="10"/>
      <c r="T383" s="10"/>
      <c r="U383" s="10"/>
      <c r="V383" s="10"/>
      <c r="W383" s="10"/>
      <c r="X383" s="97"/>
      <c r="Y383" s="97"/>
      <c r="Z383" s="152"/>
      <c r="AA383" s="8"/>
      <c r="AB383" s="8"/>
      <c r="AC383" s="8"/>
      <c r="AD383" s="8"/>
      <c r="AE383" s="8"/>
      <c r="AF383" s="11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11"/>
      <c r="AZ383" s="8"/>
      <c r="BA383" s="8"/>
      <c r="BB383" s="8"/>
      <c r="BC383" s="8"/>
      <c r="BD383" s="8"/>
      <c r="BE383" s="8"/>
      <c r="BF383" s="8"/>
      <c r="BG383" s="8"/>
      <c r="BH383" s="8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</row>
    <row r="384" spans="1:88" ht="19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68"/>
      <c r="M384" s="11"/>
      <c r="N384" s="156"/>
      <c r="O384" s="11"/>
      <c r="P384" s="111"/>
      <c r="Q384" s="111"/>
      <c r="R384" s="111"/>
      <c r="S384" s="157"/>
      <c r="T384" s="157"/>
      <c r="U384" s="157"/>
      <c r="V384" s="157"/>
      <c r="W384" s="157"/>
      <c r="X384" s="157"/>
      <c r="Y384" s="157"/>
      <c r="Z384" s="152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</row>
    <row r="385" spans="1:88" ht="19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68"/>
      <c r="M385" s="11"/>
      <c r="N385" s="162"/>
      <c r="O385" s="11"/>
      <c r="P385" s="111"/>
      <c r="Q385" s="111"/>
      <c r="R385" s="111"/>
      <c r="S385" s="157"/>
      <c r="T385" s="157"/>
      <c r="U385" s="157"/>
      <c r="V385" s="157"/>
      <c r="W385" s="157"/>
      <c r="X385" s="157"/>
      <c r="Y385" s="157"/>
      <c r="Z385" s="152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</row>
    <row r="386" spans="1:88" ht="19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68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57"/>
      <c r="Y386" s="157"/>
      <c r="Z386" s="152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</row>
    <row r="387" spans="1:88" ht="19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68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57"/>
      <c r="Y387" s="157"/>
      <c r="Z387" s="152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</row>
    <row r="388" spans="1:88" ht="19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68"/>
      <c r="M388" s="11"/>
      <c r="N388" s="11"/>
      <c r="O388" s="8"/>
      <c r="P388" s="8"/>
      <c r="Q388" s="8"/>
      <c r="R388" s="11"/>
      <c r="S388" s="11"/>
      <c r="T388" s="11"/>
      <c r="U388" s="11"/>
      <c r="V388" s="11"/>
      <c r="W388" s="11"/>
      <c r="X388" s="157"/>
      <c r="Y388" s="157"/>
      <c r="Z388" s="152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</row>
    <row r="389" spans="1:88" ht="19.5" customHeight="1">
      <c r="A389" s="156"/>
      <c r="B389" s="10"/>
      <c r="C389" s="16"/>
      <c r="D389" s="16"/>
      <c r="E389" s="16"/>
      <c r="F389" s="10"/>
      <c r="G389" s="10"/>
      <c r="H389" s="10"/>
      <c r="I389" s="10"/>
      <c r="J389" s="10"/>
      <c r="K389" s="10"/>
      <c r="L389" s="166"/>
      <c r="M389" s="10"/>
      <c r="N389" s="11"/>
      <c r="O389" s="10"/>
      <c r="P389" s="10"/>
      <c r="Q389" s="10"/>
      <c r="R389" s="11"/>
      <c r="S389" s="11"/>
      <c r="T389" s="11"/>
      <c r="U389" s="11"/>
      <c r="V389" s="11"/>
      <c r="W389" s="11"/>
      <c r="X389" s="157"/>
      <c r="Y389" s="157"/>
      <c r="Z389" s="152"/>
      <c r="AA389" s="16"/>
      <c r="AB389" s="10"/>
      <c r="AC389" s="10"/>
      <c r="AD389" s="10"/>
      <c r="AE389" s="111"/>
      <c r="AF389" s="11"/>
      <c r="AG389" s="156"/>
      <c r="AH389" s="10"/>
      <c r="AI389" s="16"/>
      <c r="AJ389" s="16"/>
      <c r="AK389" s="16"/>
      <c r="AL389" s="10"/>
      <c r="AM389" s="10"/>
      <c r="AN389" s="10"/>
      <c r="AO389" s="111"/>
      <c r="AP389" s="156"/>
      <c r="AQ389" s="10"/>
      <c r="AR389" s="16"/>
      <c r="AS389" s="16"/>
      <c r="AT389" s="16"/>
      <c r="AU389" s="10"/>
      <c r="AV389" s="10"/>
      <c r="AW389" s="10"/>
      <c r="AX389" s="111"/>
      <c r="AY389" s="11"/>
      <c r="AZ389" s="156"/>
      <c r="BA389" s="10"/>
      <c r="BB389" s="16"/>
      <c r="BC389" s="16"/>
      <c r="BD389" s="16"/>
      <c r="BE389" s="10"/>
      <c r="BF389" s="10"/>
      <c r="BG389" s="10"/>
      <c r="BH389" s="1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</row>
    <row r="390" spans="1:88" ht="19.5" customHeight="1">
      <c r="A390" s="162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66"/>
      <c r="M390" s="10"/>
      <c r="N390" s="8"/>
      <c r="O390" s="10"/>
      <c r="P390" s="10"/>
      <c r="Q390" s="10"/>
      <c r="R390" s="111"/>
      <c r="S390" s="10"/>
      <c r="T390" s="10"/>
      <c r="U390" s="10"/>
      <c r="V390" s="10"/>
      <c r="W390" s="10"/>
      <c r="X390" s="97"/>
      <c r="Y390" s="97"/>
      <c r="Z390" s="167"/>
      <c r="AA390" s="10"/>
      <c r="AB390" s="10"/>
      <c r="AC390" s="10"/>
      <c r="AD390" s="10"/>
      <c r="AE390" s="111"/>
      <c r="AF390" s="11"/>
      <c r="AG390" s="162"/>
      <c r="AH390" s="10"/>
      <c r="AI390" s="10"/>
      <c r="AJ390" s="10"/>
      <c r="AK390" s="10"/>
      <c r="AL390" s="10"/>
      <c r="AM390" s="10"/>
      <c r="AN390" s="10"/>
      <c r="AO390" s="111"/>
      <c r="AP390" s="162"/>
      <c r="AQ390" s="10"/>
      <c r="AR390" s="10"/>
      <c r="AS390" s="10"/>
      <c r="AT390" s="10"/>
      <c r="AU390" s="10"/>
      <c r="AV390" s="10"/>
      <c r="AW390" s="10"/>
      <c r="AX390" s="111"/>
      <c r="AY390" s="11"/>
      <c r="AZ390" s="162"/>
      <c r="BA390" s="10"/>
      <c r="BB390" s="10"/>
      <c r="BC390" s="10"/>
      <c r="BD390" s="10"/>
      <c r="BE390" s="10"/>
      <c r="BF390" s="10"/>
      <c r="BG390" s="10"/>
      <c r="BH390" s="1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</row>
    <row r="391" spans="1:88" ht="19.5" customHeight="1">
      <c r="A391" s="11"/>
      <c r="B391" s="11"/>
      <c r="C391" s="111"/>
      <c r="D391" s="111"/>
      <c r="E391" s="111"/>
      <c r="F391" s="157"/>
      <c r="G391" s="157"/>
      <c r="H391" s="157"/>
      <c r="I391" s="157"/>
      <c r="J391" s="111"/>
      <c r="K391" s="111"/>
      <c r="L391" s="166"/>
      <c r="M391" s="11"/>
      <c r="N391" s="10"/>
      <c r="O391" s="10"/>
      <c r="P391" s="10"/>
      <c r="Q391" s="10"/>
      <c r="R391" s="11"/>
      <c r="S391" s="11"/>
      <c r="T391" s="11"/>
      <c r="U391" s="11"/>
      <c r="V391" s="11"/>
      <c r="W391" s="11"/>
      <c r="X391" s="157"/>
      <c r="Y391" s="157"/>
      <c r="Z391" s="152"/>
      <c r="AA391" s="111"/>
      <c r="AB391" s="157"/>
      <c r="AC391" s="111"/>
      <c r="AD391" s="111"/>
      <c r="AE391" s="111"/>
      <c r="AF391" s="11"/>
      <c r="AG391" s="11"/>
      <c r="AH391" s="11"/>
      <c r="AI391" s="111"/>
      <c r="AJ391" s="111"/>
      <c r="AK391" s="111"/>
      <c r="AL391" s="157"/>
      <c r="AM391" s="111"/>
      <c r="AN391" s="111"/>
      <c r="AO391" s="111"/>
      <c r="AP391" s="11"/>
      <c r="AQ391" s="11"/>
      <c r="AR391" s="111"/>
      <c r="AS391" s="111"/>
      <c r="AT391" s="111"/>
      <c r="AU391" s="157"/>
      <c r="AV391" s="111"/>
      <c r="AW391" s="111"/>
      <c r="AX391" s="111"/>
      <c r="AY391" s="11"/>
      <c r="AZ391" s="11"/>
      <c r="BA391" s="11"/>
      <c r="BB391" s="111"/>
      <c r="BC391" s="111"/>
      <c r="BD391" s="111"/>
      <c r="BE391" s="157"/>
      <c r="BF391" s="111"/>
      <c r="BG391" s="111"/>
      <c r="BH391" s="1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</row>
    <row r="392" spans="1:88" ht="19.5" customHeight="1">
      <c r="A392" s="11"/>
      <c r="B392" s="11"/>
      <c r="C392" s="111"/>
      <c r="D392" s="111"/>
      <c r="E392" s="111"/>
      <c r="F392" s="157"/>
      <c r="G392" s="157"/>
      <c r="H392" s="157"/>
      <c r="I392" s="157"/>
      <c r="J392" s="111"/>
      <c r="K392" s="111"/>
      <c r="L392" s="166"/>
      <c r="M392" s="11"/>
      <c r="N392" s="10"/>
      <c r="O392" s="8"/>
      <c r="P392" s="8"/>
      <c r="Q392" s="8"/>
      <c r="R392" s="11"/>
      <c r="S392" s="11"/>
      <c r="T392" s="11"/>
      <c r="U392" s="11"/>
      <c r="V392" s="11"/>
      <c r="W392" s="11"/>
      <c r="X392" s="157"/>
      <c r="Y392" s="157"/>
      <c r="Z392" s="152"/>
      <c r="AA392" s="111"/>
      <c r="AB392" s="157"/>
      <c r="AC392" s="111"/>
      <c r="AD392" s="111"/>
      <c r="AE392" s="111"/>
      <c r="AF392" s="11"/>
      <c r="AG392" s="11"/>
      <c r="AH392" s="11"/>
      <c r="AI392" s="111"/>
      <c r="AJ392" s="111"/>
      <c r="AK392" s="111"/>
      <c r="AL392" s="157"/>
      <c r="AM392" s="111"/>
      <c r="AN392" s="111"/>
      <c r="AO392" s="111"/>
      <c r="AP392" s="11"/>
      <c r="AQ392" s="11"/>
      <c r="AR392" s="111"/>
      <c r="AS392" s="111"/>
      <c r="AT392" s="111"/>
      <c r="AU392" s="157"/>
      <c r="AV392" s="111"/>
      <c r="AW392" s="111"/>
      <c r="AX392" s="111"/>
      <c r="AY392" s="11"/>
      <c r="AZ392" s="11"/>
      <c r="BA392" s="11"/>
      <c r="BB392" s="111"/>
      <c r="BC392" s="111"/>
      <c r="BD392" s="111"/>
      <c r="BE392" s="157"/>
      <c r="BF392" s="111"/>
      <c r="BG392" s="111"/>
      <c r="BH392" s="1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</row>
    <row r="393" spans="1:88" ht="19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68"/>
      <c r="M393" s="11"/>
      <c r="N393" s="10"/>
      <c r="O393" s="54"/>
      <c r="P393" s="54"/>
      <c r="Q393" s="54"/>
      <c r="R393" s="169"/>
      <c r="S393" s="111"/>
      <c r="T393" s="111"/>
      <c r="U393" s="111"/>
      <c r="V393" s="111"/>
      <c r="W393" s="111"/>
      <c r="X393" s="157"/>
      <c r="Y393" s="157"/>
      <c r="Z393" s="152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</row>
    <row r="394" spans="1:88" ht="19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68"/>
      <c r="M394" s="11"/>
      <c r="N394" s="8"/>
      <c r="O394" s="8"/>
      <c r="P394" s="8"/>
      <c r="Q394" s="8"/>
      <c r="R394" s="11"/>
      <c r="S394" s="170"/>
      <c r="T394" s="170"/>
      <c r="U394" s="170"/>
      <c r="V394" s="170"/>
      <c r="W394" s="170"/>
      <c r="X394" s="171"/>
      <c r="Y394" s="171"/>
      <c r="Z394" s="152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</row>
    <row r="395" spans="1:88" ht="19.5" customHeight="1">
      <c r="A395" s="8"/>
      <c r="B395" s="8"/>
      <c r="C395" s="8"/>
      <c r="D395" s="8"/>
      <c r="E395" s="11"/>
      <c r="F395" s="11"/>
      <c r="G395" s="11"/>
      <c r="H395" s="11"/>
      <c r="I395" s="11"/>
      <c r="J395" s="11"/>
      <c r="K395" s="11"/>
      <c r="L395" s="168"/>
      <c r="M395" s="8"/>
      <c r="N395" s="54"/>
      <c r="O395" s="11"/>
      <c r="P395" s="8"/>
      <c r="Q395" s="8"/>
      <c r="R395" s="172"/>
      <c r="S395" s="154"/>
      <c r="T395" s="154"/>
      <c r="U395" s="154"/>
      <c r="V395" s="154"/>
      <c r="W395" s="154"/>
      <c r="X395" s="187"/>
      <c r="Y395" s="187"/>
      <c r="Z395" s="167"/>
      <c r="AA395" s="8"/>
      <c r="AB395" s="11"/>
      <c r="AC395" s="11"/>
      <c r="AD395" s="11"/>
      <c r="AE395" s="11"/>
      <c r="AF395" s="11"/>
      <c r="AG395" s="8"/>
      <c r="AH395" s="8"/>
      <c r="AI395" s="8"/>
      <c r="AJ395" s="8"/>
      <c r="AK395" s="11"/>
      <c r="AL395" s="11"/>
      <c r="AM395" s="11"/>
      <c r="AN395" s="11"/>
      <c r="AO395" s="11"/>
      <c r="AP395" s="8"/>
      <c r="AQ395" s="8"/>
      <c r="AR395" s="8"/>
      <c r="AS395" s="8"/>
      <c r="AT395" s="11"/>
      <c r="AU395" s="11"/>
      <c r="AV395" s="11"/>
      <c r="AW395" s="11"/>
      <c r="AX395" s="11"/>
      <c r="AY395" s="11"/>
      <c r="AZ395" s="8"/>
      <c r="BA395" s="8"/>
      <c r="BB395" s="8"/>
      <c r="BC395" s="8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</row>
    <row r="396" spans="1:88" ht="19.5" customHeight="1">
      <c r="A396" s="10"/>
      <c r="B396" s="10"/>
      <c r="C396" s="10"/>
      <c r="D396" s="10"/>
      <c r="E396" s="11"/>
      <c r="F396" s="11"/>
      <c r="G396" s="11"/>
      <c r="H396" s="11"/>
      <c r="I396" s="11"/>
      <c r="J396" s="11"/>
      <c r="K396" s="11"/>
      <c r="L396" s="168"/>
      <c r="M396" s="10"/>
      <c r="N396" s="8"/>
      <c r="O396" s="11"/>
      <c r="P396" s="8"/>
      <c r="Q396" s="8"/>
      <c r="R396" s="11"/>
      <c r="S396" s="173"/>
      <c r="T396" s="173"/>
      <c r="U396" s="173"/>
      <c r="V396" s="173"/>
      <c r="W396" s="173"/>
      <c r="X396" s="174"/>
      <c r="Y396" s="174"/>
      <c r="Z396" s="152"/>
      <c r="AA396" s="10"/>
      <c r="AB396" s="11"/>
      <c r="AC396" s="11"/>
      <c r="AD396" s="11"/>
      <c r="AE396" s="11"/>
      <c r="AF396" s="11"/>
      <c r="AG396" s="10"/>
      <c r="AH396" s="10"/>
      <c r="AI396" s="10"/>
      <c r="AJ396" s="10"/>
      <c r="AK396" s="11"/>
      <c r="AL396" s="11"/>
      <c r="AM396" s="11"/>
      <c r="AN396" s="11"/>
      <c r="AO396" s="11"/>
      <c r="AP396" s="10"/>
      <c r="AQ396" s="10"/>
      <c r="AR396" s="10"/>
      <c r="AS396" s="10"/>
      <c r="AT396" s="11"/>
      <c r="AU396" s="11"/>
      <c r="AV396" s="11"/>
      <c r="AW396" s="11"/>
      <c r="AX396" s="11"/>
      <c r="AY396" s="11"/>
      <c r="AZ396" s="10"/>
      <c r="BA396" s="10"/>
      <c r="BB396" s="10"/>
      <c r="BC396" s="10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</row>
    <row r="397" spans="1:88" ht="19.5" customHeight="1">
      <c r="A397" s="10"/>
      <c r="B397" s="10"/>
      <c r="C397" s="10"/>
      <c r="D397" s="10"/>
      <c r="E397" s="111"/>
      <c r="F397" s="10"/>
      <c r="G397" s="10"/>
      <c r="H397" s="10"/>
      <c r="I397" s="10"/>
      <c r="J397" s="10"/>
      <c r="K397" s="10"/>
      <c r="L397" s="175"/>
      <c r="M397" s="10"/>
      <c r="N397" s="16"/>
      <c r="O397" s="11"/>
      <c r="P397" s="8"/>
      <c r="Q397" s="8"/>
      <c r="R397" s="11"/>
      <c r="S397" s="154"/>
      <c r="T397" s="154"/>
      <c r="U397" s="154"/>
      <c r="V397" s="154"/>
      <c r="W397" s="154"/>
      <c r="X397" s="187"/>
      <c r="Y397" s="187"/>
      <c r="Z397" s="167"/>
      <c r="AA397" s="10"/>
      <c r="AB397" s="10"/>
      <c r="AC397" s="10"/>
      <c r="AD397" s="10"/>
      <c r="AE397" s="10"/>
      <c r="AF397" s="11"/>
      <c r="AG397" s="10"/>
      <c r="AH397" s="10"/>
      <c r="AI397" s="10"/>
      <c r="AJ397" s="10"/>
      <c r="AK397" s="111"/>
      <c r="AL397" s="10"/>
      <c r="AM397" s="10"/>
      <c r="AN397" s="10"/>
      <c r="AO397" s="10"/>
      <c r="AP397" s="10"/>
      <c r="AQ397" s="10"/>
      <c r="AR397" s="10"/>
      <c r="AS397" s="10"/>
      <c r="AT397" s="111"/>
      <c r="AU397" s="10"/>
      <c r="AV397" s="10"/>
      <c r="AW397" s="10"/>
      <c r="AX397" s="10"/>
      <c r="AY397" s="11"/>
      <c r="AZ397" s="10"/>
      <c r="BA397" s="10"/>
      <c r="BB397" s="10"/>
      <c r="BC397" s="10"/>
      <c r="BD397" s="111"/>
      <c r="BE397" s="10"/>
      <c r="BF397" s="10"/>
      <c r="BG397" s="10"/>
      <c r="BH397" s="10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</row>
    <row r="398" spans="1:88" ht="19.5" customHeight="1">
      <c r="A398" s="10"/>
      <c r="B398" s="10"/>
      <c r="C398" s="10"/>
      <c r="D398" s="10"/>
      <c r="E398" s="11"/>
      <c r="F398" s="11"/>
      <c r="G398" s="11"/>
      <c r="H398" s="11"/>
      <c r="I398" s="11"/>
      <c r="J398" s="11"/>
      <c r="K398" s="11"/>
      <c r="L398" s="168"/>
      <c r="M398" s="10"/>
      <c r="N398" s="23"/>
      <c r="O398" s="11"/>
      <c r="P398" s="8"/>
      <c r="Q398" s="8"/>
      <c r="R398" s="11"/>
      <c r="S398" s="154"/>
      <c r="T398" s="154"/>
      <c r="U398" s="154"/>
      <c r="V398" s="154"/>
      <c r="W398" s="154"/>
      <c r="X398" s="187"/>
      <c r="Y398" s="187"/>
      <c r="Z398" s="167"/>
      <c r="AA398" s="10"/>
      <c r="AB398" s="11"/>
      <c r="AC398" s="11"/>
      <c r="AD398" s="11"/>
      <c r="AE398" s="11"/>
      <c r="AF398" s="11"/>
      <c r="AG398" s="10"/>
      <c r="AH398" s="10"/>
      <c r="AI398" s="10"/>
      <c r="AJ398" s="10"/>
      <c r="AK398" s="11"/>
      <c r="AL398" s="11"/>
      <c r="AM398" s="11"/>
      <c r="AN398" s="11"/>
      <c r="AO398" s="11"/>
      <c r="AP398" s="10"/>
      <c r="AQ398" s="10"/>
      <c r="AR398" s="10"/>
      <c r="AS398" s="10"/>
      <c r="AT398" s="11"/>
      <c r="AU398" s="11"/>
      <c r="AV398" s="11"/>
      <c r="AW398" s="11"/>
      <c r="AX398" s="11"/>
      <c r="AY398" s="11"/>
      <c r="AZ398" s="10"/>
      <c r="BA398" s="10"/>
      <c r="BB398" s="10"/>
      <c r="BC398" s="10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</row>
    <row r="399" spans="1:88" ht="19.5" customHeight="1">
      <c r="A399" s="8"/>
      <c r="B399" s="8"/>
      <c r="C399" s="8"/>
      <c r="D399" s="8"/>
      <c r="E399" s="11"/>
      <c r="F399" s="11"/>
      <c r="G399" s="11"/>
      <c r="H399" s="11"/>
      <c r="I399" s="11"/>
      <c r="J399" s="11"/>
      <c r="K399" s="11"/>
      <c r="L399" s="168"/>
      <c r="M399" s="8"/>
      <c r="N399" s="16"/>
      <c r="O399" s="11"/>
      <c r="P399" s="8"/>
      <c r="Q399" s="8"/>
      <c r="R399" s="11"/>
      <c r="S399" s="154"/>
      <c r="T399" s="154"/>
      <c r="U399" s="154"/>
      <c r="V399" s="154"/>
      <c r="W399" s="154"/>
      <c r="X399" s="187"/>
      <c r="Y399" s="187"/>
      <c r="Z399" s="167"/>
      <c r="AA399" s="8"/>
      <c r="AB399" s="11"/>
      <c r="AC399" s="11"/>
      <c r="AD399" s="11"/>
      <c r="AE399" s="11"/>
      <c r="AF399" s="11"/>
      <c r="AG399" s="8"/>
      <c r="AH399" s="8"/>
      <c r="AI399" s="8"/>
      <c r="AJ399" s="8"/>
      <c r="AK399" s="11"/>
      <c r="AL399" s="11"/>
      <c r="AM399" s="11"/>
      <c r="AN399" s="11"/>
      <c r="AO399" s="11"/>
      <c r="AP399" s="8"/>
      <c r="AQ399" s="8"/>
      <c r="AR399" s="8"/>
      <c r="AS399" s="8"/>
      <c r="AT399" s="11"/>
      <c r="AU399" s="11"/>
      <c r="AV399" s="11"/>
      <c r="AW399" s="11"/>
      <c r="AX399" s="11"/>
      <c r="AY399" s="11"/>
      <c r="AZ399" s="8"/>
      <c r="BA399" s="8"/>
      <c r="BB399" s="8"/>
      <c r="BC399" s="8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</row>
    <row r="400" spans="1:88" ht="19.5" customHeight="1">
      <c r="A400" s="54"/>
      <c r="B400" s="54"/>
      <c r="C400" s="54"/>
      <c r="D400" s="54"/>
      <c r="E400" s="169"/>
      <c r="F400" s="111"/>
      <c r="G400" s="111"/>
      <c r="H400" s="111"/>
      <c r="I400" s="111"/>
      <c r="J400" s="111"/>
      <c r="K400" s="111"/>
      <c r="L400" s="166"/>
      <c r="M400" s="54"/>
      <c r="N400" s="16"/>
      <c r="O400" s="11"/>
      <c r="P400" s="8"/>
      <c r="Q400" s="8"/>
      <c r="R400" s="11"/>
      <c r="S400" s="176"/>
      <c r="T400" s="176"/>
      <c r="U400" s="176"/>
      <c r="V400" s="176"/>
      <c r="W400" s="176"/>
      <c r="X400" s="174"/>
      <c r="Y400" s="174"/>
      <c r="Z400" s="152"/>
      <c r="AA400" s="54"/>
      <c r="AB400" s="111"/>
      <c r="AC400" s="111"/>
      <c r="AD400" s="111"/>
      <c r="AE400" s="111"/>
      <c r="AF400" s="11"/>
      <c r="AG400" s="54"/>
      <c r="AH400" s="54"/>
      <c r="AI400" s="54"/>
      <c r="AJ400" s="54"/>
      <c r="AK400" s="169"/>
      <c r="AL400" s="111"/>
      <c r="AM400" s="111"/>
      <c r="AN400" s="111"/>
      <c r="AO400" s="111"/>
      <c r="AP400" s="54"/>
      <c r="AQ400" s="54"/>
      <c r="AR400" s="54"/>
      <c r="AS400" s="54"/>
      <c r="AT400" s="169"/>
      <c r="AU400" s="111"/>
      <c r="AV400" s="111"/>
      <c r="AW400" s="111"/>
      <c r="AX400" s="111"/>
      <c r="AY400" s="11"/>
      <c r="AZ400" s="54"/>
      <c r="BA400" s="54"/>
      <c r="BB400" s="54"/>
      <c r="BC400" s="54"/>
      <c r="BD400" s="169"/>
      <c r="BE400" s="111"/>
      <c r="BF400" s="111"/>
      <c r="BG400" s="111"/>
      <c r="BH400" s="1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</row>
    <row r="401" spans="1:88" ht="19.5" customHeight="1">
      <c r="A401" s="8"/>
      <c r="B401" s="8"/>
      <c r="C401" s="8"/>
      <c r="D401" s="8"/>
      <c r="E401" s="11"/>
      <c r="F401" s="170"/>
      <c r="G401" s="170"/>
      <c r="H401" s="170"/>
      <c r="I401" s="170"/>
      <c r="J401" s="170"/>
      <c r="K401" s="170"/>
      <c r="L401" s="168"/>
      <c r="M401" s="8"/>
      <c r="N401" s="16"/>
      <c r="O401" s="11"/>
      <c r="P401" s="8"/>
      <c r="Q401" s="8"/>
      <c r="R401" s="11"/>
      <c r="S401" s="176"/>
      <c r="T401" s="176"/>
      <c r="U401" s="176"/>
      <c r="V401" s="176"/>
      <c r="W401" s="176"/>
      <c r="X401" s="174"/>
      <c r="Y401" s="174"/>
      <c r="Z401" s="152"/>
      <c r="AA401" s="8"/>
      <c r="AB401" s="170"/>
      <c r="AC401" s="170"/>
      <c r="AD401" s="170"/>
      <c r="AE401" s="170"/>
      <c r="AF401" s="11"/>
      <c r="AG401" s="8"/>
      <c r="AH401" s="8"/>
      <c r="AI401" s="8"/>
      <c r="AJ401" s="8"/>
      <c r="AK401" s="11"/>
      <c r="AL401" s="170"/>
      <c r="AM401" s="170"/>
      <c r="AN401" s="170"/>
      <c r="AO401" s="170"/>
      <c r="AP401" s="8"/>
      <c r="AQ401" s="8"/>
      <c r="AR401" s="8"/>
      <c r="AS401" s="8"/>
      <c r="AT401" s="11"/>
      <c r="AU401" s="170"/>
      <c r="AV401" s="170"/>
      <c r="AW401" s="170"/>
      <c r="AX401" s="170"/>
      <c r="AY401" s="11"/>
      <c r="AZ401" s="8"/>
      <c r="BA401" s="8"/>
      <c r="BB401" s="8"/>
      <c r="BC401" s="8"/>
      <c r="BD401" s="11"/>
      <c r="BE401" s="170"/>
      <c r="BF401" s="170"/>
      <c r="BG401" s="170"/>
      <c r="BH401" s="170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</row>
    <row r="402" spans="1:88" ht="19.5" customHeight="1">
      <c r="A402" s="16"/>
      <c r="B402" s="11"/>
      <c r="C402" s="8"/>
      <c r="D402" s="8"/>
      <c r="E402" s="172"/>
      <c r="F402" s="154"/>
      <c r="G402" s="154"/>
      <c r="H402" s="154"/>
      <c r="I402" s="154"/>
      <c r="J402" s="154"/>
      <c r="K402" s="154"/>
      <c r="L402" s="188"/>
      <c r="M402" s="11"/>
      <c r="N402" s="16"/>
      <c r="O402" s="11"/>
      <c r="P402" s="8"/>
      <c r="Q402" s="8"/>
      <c r="R402" s="11"/>
      <c r="S402" s="154"/>
      <c r="T402" s="154"/>
      <c r="U402" s="154"/>
      <c r="V402" s="154"/>
      <c r="W402" s="154"/>
      <c r="X402" s="187"/>
      <c r="Y402" s="187"/>
      <c r="Z402" s="167"/>
      <c r="AA402" s="8"/>
      <c r="AB402" s="154"/>
      <c r="AC402" s="154"/>
      <c r="AD402" s="154"/>
      <c r="AE402" s="154"/>
      <c r="AF402" s="11"/>
      <c r="AG402" s="16"/>
      <c r="AH402" s="11"/>
      <c r="AI402" s="8"/>
      <c r="AJ402" s="8"/>
      <c r="AK402" s="172"/>
      <c r="AL402" s="154"/>
      <c r="AM402" s="154"/>
      <c r="AN402" s="154"/>
      <c r="AO402" s="154"/>
      <c r="AP402" s="16"/>
      <c r="AQ402" s="11"/>
      <c r="AR402" s="8"/>
      <c r="AS402" s="8"/>
      <c r="AT402" s="172"/>
      <c r="AU402" s="154"/>
      <c r="AV402" s="154"/>
      <c r="AW402" s="154"/>
      <c r="AX402" s="154"/>
      <c r="AY402" s="11"/>
      <c r="AZ402" s="16"/>
      <c r="BA402" s="11"/>
      <c r="BB402" s="8"/>
      <c r="BC402" s="8"/>
      <c r="BD402" s="172"/>
      <c r="BE402" s="154"/>
      <c r="BF402" s="154"/>
      <c r="BG402" s="154"/>
      <c r="BH402" s="154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</row>
    <row r="403" spans="1:88" ht="19.5" customHeight="1">
      <c r="A403" s="23"/>
      <c r="B403" s="11"/>
      <c r="C403" s="8"/>
      <c r="D403" s="8"/>
      <c r="E403" s="11"/>
      <c r="F403" s="173"/>
      <c r="G403" s="173"/>
      <c r="H403" s="173"/>
      <c r="I403" s="173"/>
      <c r="J403" s="173"/>
      <c r="K403" s="173"/>
      <c r="L403" s="168"/>
      <c r="M403" s="11"/>
      <c r="N403" s="16"/>
      <c r="O403" s="11"/>
      <c r="P403" s="8"/>
      <c r="Q403" s="8"/>
      <c r="R403" s="11"/>
      <c r="S403" s="173"/>
      <c r="T403" s="173"/>
      <c r="U403" s="173"/>
      <c r="V403" s="173"/>
      <c r="W403" s="173"/>
      <c r="X403" s="174"/>
      <c r="Y403" s="174"/>
      <c r="Z403" s="152"/>
      <c r="AA403" s="8"/>
      <c r="AB403" s="173"/>
      <c r="AC403" s="173"/>
      <c r="AD403" s="173"/>
      <c r="AE403" s="173"/>
      <c r="AF403" s="11"/>
      <c r="AG403" s="23"/>
      <c r="AH403" s="11"/>
      <c r="AI403" s="8"/>
      <c r="AJ403" s="8"/>
      <c r="AK403" s="11"/>
      <c r="AL403" s="173"/>
      <c r="AM403" s="173"/>
      <c r="AN403" s="173"/>
      <c r="AO403" s="173"/>
      <c r="AP403" s="23"/>
      <c r="AQ403" s="11"/>
      <c r="AR403" s="8"/>
      <c r="AS403" s="8"/>
      <c r="AT403" s="11"/>
      <c r="AU403" s="173"/>
      <c r="AV403" s="173"/>
      <c r="AW403" s="173"/>
      <c r="AX403" s="173"/>
      <c r="AY403" s="11"/>
      <c r="AZ403" s="23"/>
      <c r="BA403" s="11"/>
      <c r="BB403" s="8"/>
      <c r="BC403" s="8"/>
      <c r="BD403" s="11"/>
      <c r="BE403" s="173"/>
      <c r="BF403" s="173"/>
      <c r="BG403" s="173"/>
      <c r="BH403" s="173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</row>
    <row r="404" spans="1:88" ht="19.5" customHeight="1">
      <c r="A404" s="16"/>
      <c r="B404" s="11"/>
      <c r="C404" s="8"/>
      <c r="D404" s="8"/>
      <c r="E404" s="11"/>
      <c r="F404" s="154"/>
      <c r="G404" s="154"/>
      <c r="H404" s="154"/>
      <c r="I404" s="154"/>
      <c r="J404" s="154"/>
      <c r="K404" s="154"/>
      <c r="L404" s="188"/>
      <c r="M404" s="11"/>
      <c r="N404" s="16"/>
      <c r="O404" s="11"/>
      <c r="P404" s="11"/>
      <c r="Q404" s="11"/>
      <c r="R404" s="172"/>
      <c r="S404" s="173"/>
      <c r="T404" s="173"/>
      <c r="U404" s="173"/>
      <c r="V404" s="173"/>
      <c r="W404" s="173"/>
      <c r="X404" s="174"/>
      <c r="Y404" s="174"/>
      <c r="Z404" s="152"/>
      <c r="AA404" s="8"/>
      <c r="AB404" s="154"/>
      <c r="AC404" s="154"/>
      <c r="AD404" s="154"/>
      <c r="AE404" s="154"/>
      <c r="AF404" s="11"/>
      <c r="AG404" s="16"/>
      <c r="AH404" s="11"/>
      <c r="AI404" s="8"/>
      <c r="AJ404" s="8"/>
      <c r="AK404" s="11"/>
      <c r="AL404" s="154"/>
      <c r="AM404" s="154"/>
      <c r="AN404" s="154"/>
      <c r="AO404" s="154"/>
      <c r="AP404" s="16"/>
      <c r="AQ404" s="11"/>
      <c r="AR404" s="8"/>
      <c r="AS404" s="8"/>
      <c r="AT404" s="11"/>
      <c r="AU404" s="154"/>
      <c r="AV404" s="154"/>
      <c r="AW404" s="154"/>
      <c r="AX404" s="154"/>
      <c r="AY404" s="11"/>
      <c r="AZ404" s="16"/>
      <c r="BA404" s="11"/>
      <c r="BB404" s="8"/>
      <c r="BC404" s="8"/>
      <c r="BD404" s="11"/>
      <c r="BE404" s="154"/>
      <c r="BF404" s="154"/>
      <c r="BG404" s="154"/>
      <c r="BH404" s="154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</row>
    <row r="405" spans="1:88" ht="19.5" customHeight="1">
      <c r="A405" s="16"/>
      <c r="B405" s="11"/>
      <c r="C405" s="8"/>
      <c r="D405" s="8"/>
      <c r="E405" s="11"/>
      <c r="F405" s="154"/>
      <c r="G405" s="154"/>
      <c r="H405" s="154"/>
      <c r="I405" s="154"/>
      <c r="J405" s="154"/>
      <c r="K405" s="154"/>
      <c r="L405" s="188"/>
      <c r="M405" s="11"/>
      <c r="N405" s="23"/>
      <c r="O405" s="11"/>
      <c r="P405" s="8"/>
      <c r="Q405" s="8"/>
      <c r="R405" s="11"/>
      <c r="S405" s="154"/>
      <c r="T405" s="154"/>
      <c r="U405" s="154"/>
      <c r="V405" s="154"/>
      <c r="W405" s="154"/>
      <c r="X405" s="187"/>
      <c r="Y405" s="187"/>
      <c r="Z405" s="167"/>
      <c r="AA405" s="8"/>
      <c r="AB405" s="154"/>
      <c r="AC405" s="154"/>
      <c r="AD405" s="154"/>
      <c r="AE405" s="154"/>
      <c r="AF405" s="11"/>
      <c r="AG405" s="16"/>
      <c r="AH405" s="11"/>
      <c r="AI405" s="8"/>
      <c r="AJ405" s="8"/>
      <c r="AK405" s="11"/>
      <c r="AL405" s="154"/>
      <c r="AM405" s="154"/>
      <c r="AN405" s="154"/>
      <c r="AO405" s="154"/>
      <c r="AP405" s="16"/>
      <c r="AQ405" s="11"/>
      <c r="AR405" s="8"/>
      <c r="AS405" s="8"/>
      <c r="AT405" s="11"/>
      <c r="AU405" s="154"/>
      <c r="AV405" s="154"/>
      <c r="AW405" s="154"/>
      <c r="AX405" s="154"/>
      <c r="AY405" s="11"/>
      <c r="AZ405" s="16"/>
      <c r="BA405" s="11"/>
      <c r="BB405" s="8"/>
      <c r="BC405" s="8"/>
      <c r="BD405" s="11"/>
      <c r="BE405" s="154"/>
      <c r="BF405" s="154"/>
      <c r="BG405" s="154"/>
      <c r="BH405" s="154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</row>
    <row r="406" spans="1:88" ht="19.5" customHeight="1">
      <c r="A406" s="16"/>
      <c r="B406" s="11"/>
      <c r="C406" s="8"/>
      <c r="D406" s="8"/>
      <c r="E406" s="11"/>
      <c r="F406" s="154"/>
      <c r="G406" s="154"/>
      <c r="H406" s="154"/>
      <c r="I406" s="154"/>
      <c r="J406" s="154"/>
      <c r="K406" s="154"/>
      <c r="L406" s="188"/>
      <c r="M406" s="11"/>
      <c r="N406" s="11"/>
      <c r="O406" s="11"/>
      <c r="P406" s="8"/>
      <c r="Q406" s="8"/>
      <c r="R406" s="11"/>
      <c r="S406" s="173"/>
      <c r="T406" s="173"/>
      <c r="U406" s="173"/>
      <c r="V406" s="173"/>
      <c r="W406" s="173"/>
      <c r="X406" s="174"/>
      <c r="Y406" s="174"/>
      <c r="Z406" s="152"/>
      <c r="AA406" s="8"/>
      <c r="AB406" s="154"/>
      <c r="AC406" s="154"/>
      <c r="AD406" s="154"/>
      <c r="AE406" s="154"/>
      <c r="AF406" s="11"/>
      <c r="AG406" s="16"/>
      <c r="AH406" s="11"/>
      <c r="AI406" s="8"/>
      <c r="AJ406" s="8"/>
      <c r="AK406" s="11"/>
      <c r="AL406" s="154"/>
      <c r="AM406" s="154"/>
      <c r="AN406" s="154"/>
      <c r="AO406" s="154"/>
      <c r="AP406" s="16"/>
      <c r="AQ406" s="11"/>
      <c r="AR406" s="8"/>
      <c r="AS406" s="8"/>
      <c r="AT406" s="11"/>
      <c r="AU406" s="154"/>
      <c r="AV406" s="154"/>
      <c r="AW406" s="154"/>
      <c r="AX406" s="154"/>
      <c r="AY406" s="11"/>
      <c r="AZ406" s="16"/>
      <c r="BA406" s="11"/>
      <c r="BB406" s="8"/>
      <c r="BC406" s="8"/>
      <c r="BD406" s="11"/>
      <c r="BE406" s="154"/>
      <c r="BF406" s="154"/>
      <c r="BG406" s="154"/>
      <c r="BH406" s="154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</row>
    <row r="407" spans="1:88" ht="19.5" customHeight="1">
      <c r="A407" s="16"/>
      <c r="B407" s="11"/>
      <c r="C407" s="8"/>
      <c r="D407" s="8"/>
      <c r="E407" s="11"/>
      <c r="F407" s="176"/>
      <c r="G407" s="176"/>
      <c r="H407" s="176"/>
      <c r="I407" s="176"/>
      <c r="J407" s="176"/>
      <c r="K407" s="176"/>
      <c r="L407" s="166"/>
      <c r="M407" s="11"/>
      <c r="N407" s="16"/>
      <c r="O407" s="11"/>
      <c r="P407" s="8"/>
      <c r="Q407" s="8"/>
      <c r="R407" s="11"/>
      <c r="S407" s="154"/>
      <c r="T407" s="154"/>
      <c r="U407" s="154"/>
      <c r="V407" s="154"/>
      <c r="W407" s="154"/>
      <c r="X407" s="187"/>
      <c r="Y407" s="187"/>
      <c r="Z407" s="167"/>
      <c r="AA407" s="8"/>
      <c r="AB407" s="176"/>
      <c r="AC407" s="176"/>
      <c r="AD407" s="176"/>
      <c r="AE407" s="176"/>
      <c r="AF407" s="11"/>
      <c r="AG407" s="16"/>
      <c r="AH407" s="11"/>
      <c r="AI407" s="8"/>
      <c r="AJ407" s="8"/>
      <c r="AK407" s="11"/>
      <c r="AL407" s="176"/>
      <c r="AM407" s="176"/>
      <c r="AN407" s="176"/>
      <c r="AO407" s="176"/>
      <c r="AP407" s="16"/>
      <c r="AQ407" s="11"/>
      <c r="AR407" s="8"/>
      <c r="AS407" s="8"/>
      <c r="AT407" s="11"/>
      <c r="AU407" s="176"/>
      <c r="AV407" s="176"/>
      <c r="AW407" s="176"/>
      <c r="AX407" s="176"/>
      <c r="AY407" s="11"/>
      <c r="AZ407" s="16"/>
      <c r="BA407" s="11"/>
      <c r="BB407" s="8"/>
      <c r="BC407" s="8"/>
      <c r="BD407" s="11"/>
      <c r="BE407" s="176"/>
      <c r="BF407" s="176"/>
      <c r="BG407" s="176"/>
      <c r="BH407" s="176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</row>
    <row r="408" spans="1:88" ht="19.5" customHeight="1">
      <c r="A408" s="16"/>
      <c r="B408" s="11"/>
      <c r="C408" s="8"/>
      <c r="D408" s="8"/>
      <c r="E408" s="11"/>
      <c r="F408" s="176"/>
      <c r="G408" s="176"/>
      <c r="H408" s="176"/>
      <c r="I408" s="176"/>
      <c r="J408" s="176"/>
      <c r="K408" s="176"/>
      <c r="L408" s="166"/>
      <c r="M408" s="11"/>
      <c r="N408" s="8"/>
      <c r="O408" s="11"/>
      <c r="P408" s="8"/>
      <c r="Q408" s="8"/>
      <c r="R408" s="172"/>
      <c r="S408" s="173"/>
      <c r="T408" s="173"/>
      <c r="U408" s="173"/>
      <c r="V408" s="173"/>
      <c r="W408" s="173"/>
      <c r="X408" s="174"/>
      <c r="Y408" s="174"/>
      <c r="Z408" s="152"/>
      <c r="AA408" s="8"/>
      <c r="AB408" s="176"/>
      <c r="AC408" s="176"/>
      <c r="AD408" s="176"/>
      <c r="AE408" s="176"/>
      <c r="AF408" s="11"/>
      <c r="AG408" s="16"/>
      <c r="AH408" s="11"/>
      <c r="AI408" s="8"/>
      <c r="AJ408" s="8"/>
      <c r="AK408" s="11"/>
      <c r="AL408" s="176"/>
      <c r="AM408" s="176"/>
      <c r="AN408" s="176"/>
      <c r="AO408" s="176"/>
      <c r="AP408" s="16"/>
      <c r="AQ408" s="11"/>
      <c r="AR408" s="8"/>
      <c r="AS408" s="8"/>
      <c r="AT408" s="11"/>
      <c r="AU408" s="176"/>
      <c r="AV408" s="176"/>
      <c r="AW408" s="176"/>
      <c r="AX408" s="176"/>
      <c r="AY408" s="11"/>
      <c r="AZ408" s="16"/>
      <c r="BA408" s="11"/>
      <c r="BB408" s="8"/>
      <c r="BC408" s="8"/>
      <c r="BD408" s="11"/>
      <c r="BE408" s="176"/>
      <c r="BF408" s="176"/>
      <c r="BG408" s="176"/>
      <c r="BH408" s="176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</row>
    <row r="409" spans="1:88" ht="19.5" customHeight="1">
      <c r="A409" s="16"/>
      <c r="B409" s="11"/>
      <c r="C409" s="8"/>
      <c r="D409" s="8"/>
      <c r="E409" s="11"/>
      <c r="F409" s="154"/>
      <c r="G409" s="154"/>
      <c r="H409" s="154"/>
      <c r="I409" s="154"/>
      <c r="J409" s="154"/>
      <c r="K409" s="154"/>
      <c r="L409" s="188"/>
      <c r="M409" s="11"/>
      <c r="N409" s="16"/>
      <c r="O409" s="11"/>
      <c r="P409" s="8"/>
      <c r="Q409" s="8"/>
      <c r="R409" s="172"/>
      <c r="S409" s="173"/>
      <c r="T409" s="173"/>
      <c r="U409" s="173"/>
      <c r="V409" s="173"/>
      <c r="W409" s="173"/>
      <c r="X409" s="174"/>
      <c r="Y409" s="174"/>
      <c r="Z409" s="152"/>
      <c r="AA409" s="8"/>
      <c r="AB409" s="154"/>
      <c r="AC409" s="154"/>
      <c r="AD409" s="154"/>
      <c r="AE409" s="154"/>
      <c r="AF409" s="11"/>
      <c r="AG409" s="16"/>
      <c r="AH409" s="11"/>
      <c r="AI409" s="8"/>
      <c r="AJ409" s="8"/>
      <c r="AK409" s="11"/>
      <c r="AL409" s="154"/>
      <c r="AM409" s="154"/>
      <c r="AN409" s="154"/>
      <c r="AO409" s="154"/>
      <c r="AP409" s="16"/>
      <c r="AQ409" s="11"/>
      <c r="AR409" s="8"/>
      <c r="AS409" s="8"/>
      <c r="AT409" s="11"/>
      <c r="AU409" s="154"/>
      <c r="AV409" s="154"/>
      <c r="AW409" s="154"/>
      <c r="AX409" s="154"/>
      <c r="AY409" s="11"/>
      <c r="AZ409" s="16"/>
      <c r="BA409" s="11"/>
      <c r="BB409" s="8"/>
      <c r="BC409" s="8"/>
      <c r="BD409" s="11"/>
      <c r="BE409" s="154"/>
      <c r="BF409" s="154"/>
      <c r="BG409" s="154"/>
      <c r="BH409" s="154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</row>
    <row r="410" spans="1:88" ht="19.5" customHeight="1">
      <c r="A410" s="23"/>
      <c r="B410" s="11"/>
      <c r="C410" s="8"/>
      <c r="D410" s="8"/>
      <c r="E410" s="11"/>
      <c r="F410" s="173"/>
      <c r="G410" s="173"/>
      <c r="H410" s="173"/>
      <c r="I410" s="173"/>
      <c r="J410" s="173"/>
      <c r="K410" s="173"/>
      <c r="L410" s="168"/>
      <c r="M410" s="11"/>
      <c r="N410" s="16"/>
      <c r="O410" s="11"/>
      <c r="P410" s="8"/>
      <c r="Q410" s="8"/>
      <c r="R410" s="11"/>
      <c r="S410" s="154"/>
      <c r="T410" s="154"/>
      <c r="U410" s="154"/>
      <c r="V410" s="154"/>
      <c r="W410" s="154"/>
      <c r="X410" s="187"/>
      <c r="Y410" s="187"/>
      <c r="Z410" s="167"/>
      <c r="AA410" s="8"/>
      <c r="AB410" s="173"/>
      <c r="AC410" s="173"/>
      <c r="AD410" s="173"/>
      <c r="AE410" s="173"/>
      <c r="AF410" s="11"/>
      <c r="AG410" s="23"/>
      <c r="AH410" s="11"/>
      <c r="AI410" s="8"/>
      <c r="AJ410" s="8"/>
      <c r="AK410" s="11"/>
      <c r="AL410" s="173"/>
      <c r="AM410" s="173"/>
      <c r="AN410" s="173"/>
      <c r="AO410" s="173"/>
      <c r="AP410" s="23"/>
      <c r="AQ410" s="11"/>
      <c r="AR410" s="8"/>
      <c r="AS410" s="8"/>
      <c r="AT410" s="11"/>
      <c r="AU410" s="173"/>
      <c r="AV410" s="173"/>
      <c r="AW410" s="173"/>
      <c r="AX410" s="173"/>
      <c r="AY410" s="11"/>
      <c r="AZ410" s="23"/>
      <c r="BA410" s="11"/>
      <c r="BB410" s="8"/>
      <c r="BC410" s="8"/>
      <c r="BD410" s="11"/>
      <c r="BE410" s="173"/>
      <c r="BF410" s="173"/>
      <c r="BG410" s="173"/>
      <c r="BH410" s="173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</row>
    <row r="411" spans="1:88" ht="19.5" customHeight="1">
      <c r="A411" s="11"/>
      <c r="B411" s="11"/>
      <c r="C411" s="11"/>
      <c r="D411" s="11"/>
      <c r="E411" s="172"/>
      <c r="F411" s="173"/>
      <c r="G411" s="173"/>
      <c r="H411" s="173"/>
      <c r="I411" s="173"/>
      <c r="J411" s="173"/>
      <c r="K411" s="173"/>
      <c r="L411" s="168"/>
      <c r="M411" s="11"/>
      <c r="N411" s="23"/>
      <c r="O411" s="11"/>
      <c r="P411" s="8"/>
      <c r="Q411" s="8"/>
      <c r="R411" s="172"/>
      <c r="S411" s="154"/>
      <c r="T411" s="154"/>
      <c r="U411" s="154"/>
      <c r="V411" s="154"/>
      <c r="W411" s="154"/>
      <c r="X411" s="187"/>
      <c r="Y411" s="187"/>
      <c r="Z411" s="167"/>
      <c r="AA411" s="11"/>
      <c r="AB411" s="173"/>
      <c r="AC411" s="173"/>
      <c r="AD411" s="173"/>
      <c r="AE411" s="173"/>
      <c r="AF411" s="11"/>
      <c r="AG411" s="11"/>
      <c r="AH411" s="11"/>
      <c r="AI411" s="11"/>
      <c r="AJ411" s="11"/>
      <c r="AK411" s="172"/>
      <c r="AL411" s="173"/>
      <c r="AM411" s="173"/>
      <c r="AN411" s="173"/>
      <c r="AO411" s="173"/>
      <c r="AP411" s="11"/>
      <c r="AQ411" s="11"/>
      <c r="AR411" s="11"/>
      <c r="AS411" s="11"/>
      <c r="AT411" s="172"/>
      <c r="AU411" s="173"/>
      <c r="AV411" s="173"/>
      <c r="AW411" s="173"/>
      <c r="AX411" s="173"/>
      <c r="AY411" s="11"/>
      <c r="AZ411" s="11"/>
      <c r="BA411" s="11"/>
      <c r="BB411" s="11"/>
      <c r="BC411" s="11"/>
      <c r="BD411" s="172"/>
      <c r="BE411" s="173"/>
      <c r="BF411" s="173"/>
      <c r="BG411" s="173"/>
      <c r="BH411" s="173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</row>
    <row r="412" spans="1:88" ht="19.5" customHeight="1">
      <c r="A412" s="16"/>
      <c r="B412" s="11"/>
      <c r="C412" s="8"/>
      <c r="D412" s="8"/>
      <c r="E412" s="11"/>
      <c r="F412" s="154"/>
      <c r="G412" s="154"/>
      <c r="H412" s="154"/>
      <c r="I412" s="154"/>
      <c r="J412" s="154"/>
      <c r="K412" s="154"/>
      <c r="L412" s="188"/>
      <c r="M412" s="11"/>
      <c r="N412" s="16"/>
      <c r="O412" s="11"/>
      <c r="P412" s="8"/>
      <c r="Q412" s="8"/>
      <c r="R412" s="11"/>
      <c r="S412" s="173"/>
      <c r="T412" s="173"/>
      <c r="U412" s="173"/>
      <c r="V412" s="173"/>
      <c r="W412" s="173"/>
      <c r="X412" s="174"/>
      <c r="Y412" s="174"/>
      <c r="Z412" s="152"/>
      <c r="AA412" s="8"/>
      <c r="AB412" s="154"/>
      <c r="AC412" s="154"/>
      <c r="AD412" s="154"/>
      <c r="AE412" s="154"/>
      <c r="AF412" s="11"/>
      <c r="AG412" s="16"/>
      <c r="AH412" s="11"/>
      <c r="AI412" s="8"/>
      <c r="AJ412" s="8"/>
      <c r="AK412" s="11"/>
      <c r="AL412" s="154"/>
      <c r="AM412" s="154"/>
      <c r="AN412" s="154"/>
      <c r="AO412" s="154"/>
      <c r="AP412" s="16"/>
      <c r="AQ412" s="11"/>
      <c r="AR412" s="8"/>
      <c r="AS412" s="8"/>
      <c r="AT412" s="11"/>
      <c r="AU412" s="154"/>
      <c r="AV412" s="154"/>
      <c r="AW412" s="154"/>
      <c r="AX412" s="154"/>
      <c r="AY412" s="11"/>
      <c r="AZ412" s="16"/>
      <c r="BA412" s="11"/>
      <c r="BB412" s="8"/>
      <c r="BC412" s="8"/>
      <c r="BD412" s="11"/>
      <c r="BE412" s="154"/>
      <c r="BF412" s="154"/>
      <c r="BG412" s="154"/>
      <c r="BH412" s="154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</row>
    <row r="413" spans="1:88" ht="19.5" customHeight="1">
      <c r="A413" s="8"/>
      <c r="B413" s="11"/>
      <c r="C413" s="8"/>
      <c r="D413" s="8"/>
      <c r="E413" s="11"/>
      <c r="F413" s="173"/>
      <c r="G413" s="173"/>
      <c r="H413" s="173"/>
      <c r="I413" s="173"/>
      <c r="J413" s="173"/>
      <c r="K413" s="173"/>
      <c r="L413" s="168"/>
      <c r="M413" s="11"/>
      <c r="N413" s="16"/>
      <c r="O413" s="11"/>
      <c r="P413" s="8"/>
      <c r="Q413" s="8"/>
      <c r="R413" s="172"/>
      <c r="S413" s="154"/>
      <c r="T413" s="154"/>
      <c r="U413" s="154"/>
      <c r="V413" s="154"/>
      <c r="W413" s="154"/>
      <c r="X413" s="187"/>
      <c r="Y413" s="187"/>
      <c r="Z413" s="167"/>
      <c r="AA413" s="8"/>
      <c r="AB413" s="173"/>
      <c r="AC413" s="173"/>
      <c r="AD413" s="173"/>
      <c r="AE413" s="173"/>
      <c r="AF413" s="11"/>
      <c r="AG413" s="8"/>
      <c r="AH413" s="11"/>
      <c r="AI413" s="8"/>
      <c r="AJ413" s="8"/>
      <c r="AK413" s="11"/>
      <c r="AL413" s="173"/>
      <c r="AM413" s="173"/>
      <c r="AN413" s="173"/>
      <c r="AO413" s="173"/>
      <c r="AP413" s="8"/>
      <c r="AQ413" s="11"/>
      <c r="AR413" s="8"/>
      <c r="AS413" s="8"/>
      <c r="AT413" s="11"/>
      <c r="AU413" s="173"/>
      <c r="AV413" s="173"/>
      <c r="AW413" s="173"/>
      <c r="AX413" s="173"/>
      <c r="AY413" s="11"/>
      <c r="AZ413" s="8"/>
      <c r="BA413" s="11"/>
      <c r="BB413" s="8"/>
      <c r="BC413" s="8"/>
      <c r="BD413" s="11"/>
      <c r="BE413" s="173"/>
      <c r="BF413" s="173"/>
      <c r="BG413" s="173"/>
      <c r="BH413" s="173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</row>
    <row r="414" spans="1:88" ht="19.5" customHeight="1">
      <c r="A414" s="16"/>
      <c r="B414" s="11"/>
      <c r="C414" s="8"/>
      <c r="D414" s="8"/>
      <c r="E414" s="11"/>
      <c r="F414" s="154"/>
      <c r="G414" s="154"/>
      <c r="H414" s="154"/>
      <c r="I414" s="154"/>
      <c r="J414" s="154"/>
      <c r="K414" s="154"/>
      <c r="L414" s="188"/>
      <c r="M414" s="11"/>
      <c r="N414" s="16"/>
      <c r="O414" s="11"/>
      <c r="P414" s="8"/>
      <c r="Q414" s="8"/>
      <c r="R414" s="172"/>
      <c r="S414" s="154"/>
      <c r="T414" s="154"/>
      <c r="U414" s="154"/>
      <c r="V414" s="154"/>
      <c r="W414" s="154"/>
      <c r="X414" s="187"/>
      <c r="Y414" s="187"/>
      <c r="Z414" s="167"/>
      <c r="AA414" s="8"/>
      <c r="AB414" s="154"/>
      <c r="AC414" s="154"/>
      <c r="AD414" s="154"/>
      <c r="AE414" s="154"/>
      <c r="AF414" s="11"/>
      <c r="AG414" s="16"/>
      <c r="AH414" s="11"/>
      <c r="AI414" s="8"/>
      <c r="AJ414" s="8"/>
      <c r="AK414" s="11"/>
      <c r="AL414" s="154"/>
      <c r="AM414" s="154"/>
      <c r="AN414" s="154"/>
      <c r="AO414" s="154"/>
      <c r="AP414" s="16"/>
      <c r="AQ414" s="11"/>
      <c r="AR414" s="8"/>
      <c r="AS414" s="8"/>
      <c r="AT414" s="11"/>
      <c r="AU414" s="154"/>
      <c r="AV414" s="154"/>
      <c r="AW414" s="154"/>
      <c r="AX414" s="154"/>
      <c r="AY414" s="11"/>
      <c r="AZ414" s="16"/>
      <c r="BA414" s="11"/>
      <c r="BB414" s="8"/>
      <c r="BC414" s="8"/>
      <c r="BD414" s="11"/>
      <c r="BE414" s="154"/>
      <c r="BF414" s="154"/>
      <c r="BG414" s="154"/>
      <c r="BH414" s="154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</row>
    <row r="415" spans="1:88" ht="19.5" customHeight="1">
      <c r="A415" s="16"/>
      <c r="B415" s="11"/>
      <c r="C415" s="8"/>
      <c r="D415" s="8"/>
      <c r="E415" s="172"/>
      <c r="F415" s="173"/>
      <c r="G415" s="173"/>
      <c r="H415" s="173"/>
      <c r="I415" s="173"/>
      <c r="J415" s="173"/>
      <c r="K415" s="173"/>
      <c r="L415" s="168"/>
      <c r="M415" s="11"/>
      <c r="N415" s="16"/>
      <c r="O415" s="11"/>
      <c r="P415" s="8"/>
      <c r="Q415" s="8"/>
      <c r="R415" s="11"/>
      <c r="S415" s="173"/>
      <c r="T415" s="173"/>
      <c r="U415" s="173"/>
      <c r="V415" s="173"/>
      <c r="W415" s="173"/>
      <c r="X415" s="174"/>
      <c r="Y415" s="174"/>
      <c r="Z415" s="152"/>
      <c r="AA415" s="8"/>
      <c r="AB415" s="173"/>
      <c r="AC415" s="173"/>
      <c r="AD415" s="173"/>
      <c r="AE415" s="173"/>
      <c r="AF415" s="11"/>
      <c r="AG415" s="16"/>
      <c r="AH415" s="11"/>
      <c r="AI415" s="8"/>
      <c r="AJ415" s="8"/>
      <c r="AK415" s="172"/>
      <c r="AL415" s="173"/>
      <c r="AM415" s="173"/>
      <c r="AN415" s="173"/>
      <c r="AO415" s="173"/>
      <c r="AP415" s="16"/>
      <c r="AQ415" s="11"/>
      <c r="AR415" s="8"/>
      <c r="AS415" s="8"/>
      <c r="AT415" s="172"/>
      <c r="AU415" s="173"/>
      <c r="AV415" s="173"/>
      <c r="AW415" s="173"/>
      <c r="AX415" s="173"/>
      <c r="AY415" s="11"/>
      <c r="AZ415" s="16"/>
      <c r="BA415" s="11"/>
      <c r="BB415" s="8"/>
      <c r="BC415" s="8"/>
      <c r="BD415" s="172"/>
      <c r="BE415" s="173"/>
      <c r="BF415" s="173"/>
      <c r="BG415" s="173"/>
      <c r="BH415" s="173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</row>
    <row r="416" spans="1:88" ht="19.5" customHeight="1">
      <c r="A416" s="23"/>
      <c r="B416" s="11"/>
      <c r="C416" s="8"/>
      <c r="D416" s="8"/>
      <c r="E416" s="172"/>
      <c r="F416" s="173"/>
      <c r="G416" s="173"/>
      <c r="H416" s="173"/>
      <c r="I416" s="173"/>
      <c r="J416" s="173"/>
      <c r="K416" s="173"/>
      <c r="L416" s="168"/>
      <c r="M416" s="11"/>
      <c r="N416" s="16"/>
      <c r="O416" s="11"/>
      <c r="P416" s="8"/>
      <c r="Q416" s="8"/>
      <c r="R416" s="11"/>
      <c r="S416" s="154"/>
      <c r="T416" s="154"/>
      <c r="U416" s="154"/>
      <c r="V416" s="154"/>
      <c r="W416" s="154"/>
      <c r="X416" s="187"/>
      <c r="Y416" s="187"/>
      <c r="Z416" s="167"/>
      <c r="AA416" s="8"/>
      <c r="AB416" s="173"/>
      <c r="AC416" s="173"/>
      <c r="AD416" s="173"/>
      <c r="AE416" s="173"/>
      <c r="AF416" s="11"/>
      <c r="AG416" s="23"/>
      <c r="AH416" s="11"/>
      <c r="AI416" s="8"/>
      <c r="AJ416" s="8"/>
      <c r="AK416" s="172"/>
      <c r="AL416" s="173"/>
      <c r="AM416" s="173"/>
      <c r="AN416" s="173"/>
      <c r="AO416" s="173"/>
      <c r="AP416" s="23"/>
      <c r="AQ416" s="11"/>
      <c r="AR416" s="8"/>
      <c r="AS416" s="8"/>
      <c r="AT416" s="172"/>
      <c r="AU416" s="173"/>
      <c r="AV416" s="173"/>
      <c r="AW416" s="173"/>
      <c r="AX416" s="173"/>
      <c r="AY416" s="11"/>
      <c r="AZ416" s="23"/>
      <c r="BA416" s="11"/>
      <c r="BB416" s="8"/>
      <c r="BC416" s="8"/>
      <c r="BD416" s="172"/>
      <c r="BE416" s="173"/>
      <c r="BF416" s="173"/>
      <c r="BG416" s="173"/>
      <c r="BH416" s="173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</row>
    <row r="417" spans="1:88" ht="19.5" customHeight="1">
      <c r="A417" s="16"/>
      <c r="B417" s="11"/>
      <c r="C417" s="8"/>
      <c r="D417" s="8"/>
      <c r="E417" s="11"/>
      <c r="F417" s="154"/>
      <c r="G417" s="154"/>
      <c r="H417" s="154"/>
      <c r="I417" s="154"/>
      <c r="J417" s="154"/>
      <c r="K417" s="154"/>
      <c r="L417" s="188"/>
      <c r="M417" s="11"/>
      <c r="N417" s="16"/>
      <c r="O417" s="11"/>
      <c r="P417" s="8"/>
      <c r="Q417" s="8"/>
      <c r="R417" s="11"/>
      <c r="S417" s="154"/>
      <c r="T417" s="154"/>
      <c r="U417" s="154"/>
      <c r="V417" s="154"/>
      <c r="W417" s="154"/>
      <c r="X417" s="187"/>
      <c r="Y417" s="187"/>
      <c r="Z417" s="167"/>
      <c r="AA417" s="8"/>
      <c r="AB417" s="154"/>
      <c r="AC417" s="154"/>
      <c r="AD417" s="154"/>
      <c r="AE417" s="154"/>
      <c r="AF417" s="11"/>
      <c r="AG417" s="16"/>
      <c r="AH417" s="11"/>
      <c r="AI417" s="8"/>
      <c r="AJ417" s="8"/>
      <c r="AK417" s="11"/>
      <c r="AL417" s="154"/>
      <c r="AM417" s="154"/>
      <c r="AN417" s="154"/>
      <c r="AO417" s="154"/>
      <c r="AP417" s="16"/>
      <c r="AQ417" s="11"/>
      <c r="AR417" s="8"/>
      <c r="AS417" s="8"/>
      <c r="AT417" s="11"/>
      <c r="AU417" s="154"/>
      <c r="AV417" s="154"/>
      <c r="AW417" s="154"/>
      <c r="AX417" s="154"/>
      <c r="AY417" s="11"/>
      <c r="AZ417" s="16"/>
      <c r="BA417" s="11"/>
      <c r="BB417" s="8"/>
      <c r="BC417" s="8"/>
      <c r="BD417" s="11"/>
      <c r="BE417" s="154"/>
      <c r="BF417" s="154"/>
      <c r="BG417" s="154"/>
      <c r="BH417" s="154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</row>
    <row r="418" spans="1:88" ht="19.5" customHeight="1">
      <c r="A418" s="16"/>
      <c r="B418" s="11"/>
      <c r="C418" s="8"/>
      <c r="D418" s="8"/>
      <c r="E418" s="172"/>
      <c r="F418" s="154"/>
      <c r="G418" s="154"/>
      <c r="H418" s="154"/>
      <c r="I418" s="154"/>
      <c r="J418" s="154"/>
      <c r="K418" s="154"/>
      <c r="L418" s="188"/>
      <c r="M418" s="11"/>
      <c r="N418" s="16"/>
      <c r="O418" s="11"/>
      <c r="P418" s="8"/>
      <c r="Q418" s="8"/>
      <c r="R418" s="11"/>
      <c r="S418" s="173"/>
      <c r="T418" s="173"/>
      <c r="U418" s="173"/>
      <c r="V418" s="173"/>
      <c r="W418" s="173"/>
      <c r="X418" s="174"/>
      <c r="Y418" s="174"/>
      <c r="Z418" s="152"/>
      <c r="AA418" s="8"/>
      <c r="AB418" s="154"/>
      <c r="AC418" s="154"/>
      <c r="AD418" s="154"/>
      <c r="AE418" s="154"/>
      <c r="AF418" s="11"/>
      <c r="AG418" s="16"/>
      <c r="AH418" s="11"/>
      <c r="AI418" s="8"/>
      <c r="AJ418" s="8"/>
      <c r="AK418" s="172"/>
      <c r="AL418" s="154"/>
      <c r="AM418" s="154"/>
      <c r="AN418" s="154"/>
      <c r="AO418" s="154"/>
      <c r="AP418" s="16"/>
      <c r="AQ418" s="11"/>
      <c r="AR418" s="8"/>
      <c r="AS418" s="8"/>
      <c r="AT418" s="172"/>
      <c r="AU418" s="154"/>
      <c r="AV418" s="154"/>
      <c r="AW418" s="154"/>
      <c r="AX418" s="154"/>
      <c r="AY418" s="11"/>
      <c r="AZ418" s="16"/>
      <c r="BA418" s="11"/>
      <c r="BB418" s="8"/>
      <c r="BC418" s="8"/>
      <c r="BD418" s="172"/>
      <c r="BE418" s="154"/>
      <c r="BF418" s="154"/>
      <c r="BG418" s="154"/>
      <c r="BH418" s="154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</row>
    <row r="419" spans="1:88" ht="19.5" customHeight="1">
      <c r="A419" s="16"/>
      <c r="B419" s="11"/>
      <c r="C419" s="8"/>
      <c r="D419" s="8"/>
      <c r="E419" s="11"/>
      <c r="F419" s="173"/>
      <c r="G419" s="173"/>
      <c r="H419" s="173"/>
      <c r="I419" s="173"/>
      <c r="J419" s="173"/>
      <c r="K419" s="173"/>
      <c r="L419" s="168"/>
      <c r="M419" s="11"/>
      <c r="N419" s="16"/>
      <c r="O419" s="11"/>
      <c r="P419" s="8"/>
      <c r="Q419" s="8"/>
      <c r="R419" s="11"/>
      <c r="S419" s="154"/>
      <c r="T419" s="154"/>
      <c r="U419" s="154"/>
      <c r="V419" s="154"/>
      <c r="W419" s="154"/>
      <c r="X419" s="187"/>
      <c r="Y419" s="187"/>
      <c r="Z419" s="167"/>
      <c r="AA419" s="8"/>
      <c r="AB419" s="173"/>
      <c r="AC419" s="173"/>
      <c r="AD419" s="173"/>
      <c r="AE419" s="173"/>
      <c r="AF419" s="11"/>
      <c r="AG419" s="16"/>
      <c r="AH419" s="11"/>
      <c r="AI419" s="8"/>
      <c r="AJ419" s="8"/>
      <c r="AK419" s="11"/>
      <c r="AL419" s="173"/>
      <c r="AM419" s="173"/>
      <c r="AN419" s="173"/>
      <c r="AO419" s="173"/>
      <c r="AP419" s="16"/>
      <c r="AQ419" s="11"/>
      <c r="AR419" s="8"/>
      <c r="AS419" s="8"/>
      <c r="AT419" s="11"/>
      <c r="AU419" s="173"/>
      <c r="AV419" s="173"/>
      <c r="AW419" s="173"/>
      <c r="AX419" s="173"/>
      <c r="AY419" s="11"/>
      <c r="AZ419" s="16"/>
      <c r="BA419" s="11"/>
      <c r="BB419" s="8"/>
      <c r="BC419" s="8"/>
      <c r="BD419" s="11"/>
      <c r="BE419" s="173"/>
      <c r="BF419" s="173"/>
      <c r="BG419" s="173"/>
      <c r="BH419" s="173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</row>
    <row r="420" spans="1:88" ht="19.5" customHeight="1">
      <c r="A420" s="16"/>
      <c r="B420" s="11"/>
      <c r="C420" s="8"/>
      <c r="D420" s="8"/>
      <c r="E420" s="172"/>
      <c r="F420" s="154"/>
      <c r="G420" s="154"/>
      <c r="H420" s="154"/>
      <c r="I420" s="154"/>
      <c r="J420" s="154"/>
      <c r="K420" s="154"/>
      <c r="L420" s="188"/>
      <c r="M420" s="11"/>
      <c r="N420" s="23"/>
      <c r="O420" s="11"/>
      <c r="P420" s="8"/>
      <c r="Q420" s="8"/>
      <c r="R420" s="11"/>
      <c r="S420" s="154"/>
      <c r="T420" s="154"/>
      <c r="U420" s="154"/>
      <c r="V420" s="154"/>
      <c r="W420" s="154"/>
      <c r="X420" s="187"/>
      <c r="Y420" s="187"/>
      <c r="Z420" s="167"/>
      <c r="AA420" s="8"/>
      <c r="AB420" s="154"/>
      <c r="AC420" s="154"/>
      <c r="AD420" s="154"/>
      <c r="AE420" s="154"/>
      <c r="AF420" s="11"/>
      <c r="AG420" s="16"/>
      <c r="AH420" s="11"/>
      <c r="AI420" s="8"/>
      <c r="AJ420" s="8"/>
      <c r="AK420" s="172"/>
      <c r="AL420" s="154"/>
      <c r="AM420" s="154"/>
      <c r="AN420" s="154"/>
      <c r="AO420" s="154"/>
      <c r="AP420" s="16"/>
      <c r="AQ420" s="11"/>
      <c r="AR420" s="8"/>
      <c r="AS420" s="8"/>
      <c r="AT420" s="172"/>
      <c r="AU420" s="154"/>
      <c r="AV420" s="154"/>
      <c r="AW420" s="154"/>
      <c r="AX420" s="154"/>
      <c r="AY420" s="11"/>
      <c r="AZ420" s="16"/>
      <c r="BA420" s="11"/>
      <c r="BB420" s="8"/>
      <c r="BC420" s="8"/>
      <c r="BD420" s="172"/>
      <c r="BE420" s="154"/>
      <c r="BF420" s="154"/>
      <c r="BG420" s="154"/>
      <c r="BH420" s="154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</row>
    <row r="421" spans="1:88" ht="19.5" customHeight="1">
      <c r="A421" s="16"/>
      <c r="B421" s="11"/>
      <c r="C421" s="8"/>
      <c r="D421" s="8"/>
      <c r="E421" s="172"/>
      <c r="F421" s="154"/>
      <c r="G421" s="154"/>
      <c r="H421" s="154"/>
      <c r="I421" s="154"/>
      <c r="J421" s="154"/>
      <c r="K421" s="154"/>
      <c r="L421" s="188"/>
      <c r="M421" s="11"/>
      <c r="N421" s="16"/>
      <c r="O421" s="11"/>
      <c r="P421" s="8"/>
      <c r="Q421" s="8"/>
      <c r="R421" s="11"/>
      <c r="S421" s="173"/>
      <c r="T421" s="173"/>
      <c r="U421" s="173"/>
      <c r="V421" s="173"/>
      <c r="W421" s="173"/>
      <c r="X421" s="174"/>
      <c r="Y421" s="174"/>
      <c r="Z421" s="152"/>
      <c r="AA421" s="8"/>
      <c r="AB421" s="154"/>
      <c r="AC421" s="154"/>
      <c r="AD421" s="154"/>
      <c r="AE421" s="154"/>
      <c r="AF421" s="11"/>
      <c r="AG421" s="16"/>
      <c r="AH421" s="11"/>
      <c r="AI421" s="8"/>
      <c r="AJ421" s="8"/>
      <c r="AK421" s="172"/>
      <c r="AL421" s="154"/>
      <c r="AM421" s="154"/>
      <c r="AN421" s="154"/>
      <c r="AO421" s="154"/>
      <c r="AP421" s="16"/>
      <c r="AQ421" s="11"/>
      <c r="AR421" s="8"/>
      <c r="AS421" s="8"/>
      <c r="AT421" s="172"/>
      <c r="AU421" s="154"/>
      <c r="AV421" s="154"/>
      <c r="AW421" s="154"/>
      <c r="AX421" s="154"/>
      <c r="AY421" s="11"/>
      <c r="AZ421" s="16"/>
      <c r="BA421" s="11"/>
      <c r="BB421" s="8"/>
      <c r="BC421" s="8"/>
      <c r="BD421" s="172"/>
      <c r="BE421" s="154"/>
      <c r="BF421" s="154"/>
      <c r="BG421" s="154"/>
      <c r="BH421" s="154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</row>
    <row r="422" spans="1:88" ht="19.5" customHeight="1">
      <c r="A422" s="16"/>
      <c r="B422" s="11"/>
      <c r="C422" s="8"/>
      <c r="D422" s="8"/>
      <c r="E422" s="11"/>
      <c r="F422" s="173"/>
      <c r="G422" s="173"/>
      <c r="H422" s="173"/>
      <c r="I422" s="173"/>
      <c r="J422" s="173"/>
      <c r="K422" s="173"/>
      <c r="L422" s="168"/>
      <c r="M422" s="11"/>
      <c r="N422" s="16"/>
      <c r="O422" s="11"/>
      <c r="P422" s="8"/>
      <c r="Q422" s="8"/>
      <c r="R422" s="11"/>
      <c r="S422" s="154"/>
      <c r="T422" s="154"/>
      <c r="U422" s="154"/>
      <c r="V422" s="154"/>
      <c r="W422" s="154"/>
      <c r="X422" s="187"/>
      <c r="Y422" s="187"/>
      <c r="Z422" s="167"/>
      <c r="AA422" s="8"/>
      <c r="AB422" s="173"/>
      <c r="AC422" s="173"/>
      <c r="AD422" s="173"/>
      <c r="AE422" s="173"/>
      <c r="AF422" s="11"/>
      <c r="AG422" s="16"/>
      <c r="AH422" s="11"/>
      <c r="AI422" s="8"/>
      <c r="AJ422" s="8"/>
      <c r="AK422" s="11"/>
      <c r="AL422" s="173"/>
      <c r="AM422" s="173"/>
      <c r="AN422" s="173"/>
      <c r="AO422" s="173"/>
      <c r="AP422" s="16"/>
      <c r="AQ422" s="11"/>
      <c r="AR422" s="8"/>
      <c r="AS422" s="8"/>
      <c r="AT422" s="11"/>
      <c r="AU422" s="173"/>
      <c r="AV422" s="173"/>
      <c r="AW422" s="173"/>
      <c r="AX422" s="173"/>
      <c r="AY422" s="11"/>
      <c r="AZ422" s="16"/>
      <c r="BA422" s="11"/>
      <c r="BB422" s="8"/>
      <c r="BC422" s="8"/>
      <c r="BD422" s="11"/>
      <c r="BE422" s="173"/>
      <c r="BF422" s="173"/>
      <c r="BG422" s="173"/>
      <c r="BH422" s="173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</row>
    <row r="423" spans="1:88" ht="19.5" customHeight="1">
      <c r="A423" s="16"/>
      <c r="B423" s="11"/>
      <c r="C423" s="8"/>
      <c r="D423" s="8"/>
      <c r="E423" s="11"/>
      <c r="F423" s="154"/>
      <c r="G423" s="154"/>
      <c r="H423" s="154"/>
      <c r="I423" s="154"/>
      <c r="J423" s="154"/>
      <c r="K423" s="154"/>
      <c r="L423" s="188"/>
      <c r="M423" s="11"/>
      <c r="N423" s="16"/>
      <c r="O423" s="11"/>
      <c r="P423" s="8"/>
      <c r="Q423" s="8"/>
      <c r="R423" s="11"/>
      <c r="S423" s="173"/>
      <c r="T423" s="173"/>
      <c r="U423" s="173"/>
      <c r="V423" s="173"/>
      <c r="W423" s="173"/>
      <c r="X423" s="174"/>
      <c r="Y423" s="174"/>
      <c r="Z423" s="152"/>
      <c r="AA423" s="8"/>
      <c r="AB423" s="154"/>
      <c r="AC423" s="154"/>
      <c r="AD423" s="154"/>
      <c r="AE423" s="154"/>
      <c r="AF423" s="11"/>
      <c r="AG423" s="16"/>
      <c r="AH423" s="11"/>
      <c r="AI423" s="8"/>
      <c r="AJ423" s="8"/>
      <c r="AK423" s="11"/>
      <c r="AL423" s="154"/>
      <c r="AM423" s="154"/>
      <c r="AN423" s="154"/>
      <c r="AO423" s="154"/>
      <c r="AP423" s="16"/>
      <c r="AQ423" s="11"/>
      <c r="AR423" s="8"/>
      <c r="AS423" s="8"/>
      <c r="AT423" s="11"/>
      <c r="AU423" s="154"/>
      <c r="AV423" s="154"/>
      <c r="AW423" s="154"/>
      <c r="AX423" s="154"/>
      <c r="AY423" s="11"/>
      <c r="AZ423" s="16"/>
      <c r="BA423" s="11"/>
      <c r="BB423" s="8"/>
      <c r="BC423" s="8"/>
      <c r="BD423" s="11"/>
      <c r="BE423" s="154"/>
      <c r="BF423" s="154"/>
      <c r="BG423" s="154"/>
      <c r="BH423" s="154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</row>
    <row r="424" spans="1:88" ht="19.5" customHeight="1">
      <c r="A424" s="16"/>
      <c r="B424" s="11"/>
      <c r="C424" s="8"/>
      <c r="D424" s="8"/>
      <c r="E424" s="11"/>
      <c r="F424" s="154"/>
      <c r="G424" s="154"/>
      <c r="H424" s="154"/>
      <c r="I424" s="154"/>
      <c r="J424" s="154"/>
      <c r="K424" s="154"/>
      <c r="L424" s="188"/>
      <c r="M424" s="11"/>
      <c r="N424" s="16"/>
      <c r="O424" s="11"/>
      <c r="P424" s="8"/>
      <c r="Q424" s="8"/>
      <c r="R424" s="11"/>
      <c r="S424" s="154"/>
      <c r="T424" s="154"/>
      <c r="U424" s="154"/>
      <c r="V424" s="154"/>
      <c r="W424" s="154"/>
      <c r="X424" s="187"/>
      <c r="Y424" s="187"/>
      <c r="Z424" s="167"/>
      <c r="AA424" s="8"/>
      <c r="AB424" s="154"/>
      <c r="AC424" s="154"/>
      <c r="AD424" s="154"/>
      <c r="AE424" s="154"/>
      <c r="AF424" s="11"/>
      <c r="AG424" s="16"/>
      <c r="AH424" s="11"/>
      <c r="AI424" s="8"/>
      <c r="AJ424" s="8"/>
      <c r="AK424" s="11"/>
      <c r="AL424" s="154"/>
      <c r="AM424" s="154"/>
      <c r="AN424" s="154"/>
      <c r="AO424" s="154"/>
      <c r="AP424" s="16"/>
      <c r="AQ424" s="11"/>
      <c r="AR424" s="8"/>
      <c r="AS424" s="8"/>
      <c r="AT424" s="11"/>
      <c r="AU424" s="154"/>
      <c r="AV424" s="154"/>
      <c r="AW424" s="154"/>
      <c r="AX424" s="154"/>
      <c r="AY424" s="11"/>
      <c r="AZ424" s="16"/>
      <c r="BA424" s="11"/>
      <c r="BB424" s="8"/>
      <c r="BC424" s="8"/>
      <c r="BD424" s="11"/>
      <c r="BE424" s="154"/>
      <c r="BF424" s="154"/>
      <c r="BG424" s="154"/>
      <c r="BH424" s="154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</row>
    <row r="425" spans="1:88" ht="19.5" customHeight="1">
      <c r="A425" s="23"/>
      <c r="B425" s="11"/>
      <c r="C425" s="8"/>
      <c r="D425" s="8"/>
      <c r="E425" s="11"/>
      <c r="F425" s="173"/>
      <c r="G425" s="173"/>
      <c r="H425" s="173"/>
      <c r="I425" s="173"/>
      <c r="J425" s="173"/>
      <c r="K425" s="173"/>
      <c r="L425" s="168"/>
      <c r="M425" s="11"/>
      <c r="N425" s="16"/>
      <c r="O425" s="11"/>
      <c r="P425" s="8"/>
      <c r="Q425" s="8"/>
      <c r="R425" s="172"/>
      <c r="S425" s="173"/>
      <c r="T425" s="173"/>
      <c r="U425" s="173"/>
      <c r="V425" s="173"/>
      <c r="W425" s="173"/>
      <c r="X425" s="174"/>
      <c r="Y425" s="174"/>
      <c r="Z425" s="152"/>
      <c r="AA425" s="8"/>
      <c r="AB425" s="173"/>
      <c r="AC425" s="173"/>
      <c r="AD425" s="173"/>
      <c r="AE425" s="173"/>
      <c r="AF425" s="11"/>
      <c r="AG425" s="23"/>
      <c r="AH425" s="11"/>
      <c r="AI425" s="8"/>
      <c r="AJ425" s="8"/>
      <c r="AK425" s="11"/>
      <c r="AL425" s="173"/>
      <c r="AM425" s="173"/>
      <c r="AN425" s="173"/>
      <c r="AO425" s="173"/>
      <c r="AP425" s="23"/>
      <c r="AQ425" s="11"/>
      <c r="AR425" s="8"/>
      <c r="AS425" s="8"/>
      <c r="AT425" s="11"/>
      <c r="AU425" s="173"/>
      <c r="AV425" s="173"/>
      <c r="AW425" s="173"/>
      <c r="AX425" s="173"/>
      <c r="AY425" s="11"/>
      <c r="AZ425" s="23"/>
      <c r="BA425" s="11"/>
      <c r="BB425" s="8"/>
      <c r="BC425" s="8"/>
      <c r="BD425" s="11"/>
      <c r="BE425" s="173"/>
      <c r="BF425" s="173"/>
      <c r="BG425" s="173"/>
      <c r="BH425" s="173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</row>
    <row r="426" spans="1:88" ht="19.5" customHeight="1">
      <c r="A426" s="16"/>
      <c r="B426" s="11"/>
      <c r="C426" s="8"/>
      <c r="D426" s="8"/>
      <c r="E426" s="11"/>
      <c r="F426" s="154"/>
      <c r="G426" s="154"/>
      <c r="H426" s="154"/>
      <c r="I426" s="154"/>
      <c r="J426" s="154"/>
      <c r="K426" s="154"/>
      <c r="L426" s="188"/>
      <c r="M426" s="11"/>
      <c r="N426" s="16"/>
      <c r="O426" s="11"/>
      <c r="P426" s="11"/>
      <c r="Q426" s="11"/>
      <c r="R426" s="11"/>
      <c r="S426" s="170"/>
      <c r="T426" s="170"/>
      <c r="U426" s="170"/>
      <c r="V426" s="170"/>
      <c r="W426" s="170"/>
      <c r="X426" s="171"/>
      <c r="Y426" s="171"/>
      <c r="Z426" s="152"/>
      <c r="AA426" s="8"/>
      <c r="AB426" s="154"/>
      <c r="AC426" s="154"/>
      <c r="AD426" s="154"/>
      <c r="AE426" s="154"/>
      <c r="AF426" s="11"/>
      <c r="AG426" s="16"/>
      <c r="AH426" s="11"/>
      <c r="AI426" s="8"/>
      <c r="AJ426" s="8"/>
      <c r="AK426" s="11"/>
      <c r="AL426" s="154"/>
      <c r="AM426" s="154"/>
      <c r="AN426" s="154"/>
      <c r="AO426" s="154"/>
      <c r="AP426" s="16"/>
      <c r="AQ426" s="11"/>
      <c r="AR426" s="8"/>
      <c r="AS426" s="8"/>
      <c r="AT426" s="11"/>
      <c r="AU426" s="154"/>
      <c r="AV426" s="154"/>
      <c r="AW426" s="154"/>
      <c r="AX426" s="154"/>
      <c r="AY426" s="11"/>
      <c r="AZ426" s="16"/>
      <c r="BA426" s="11"/>
      <c r="BB426" s="8"/>
      <c r="BC426" s="8"/>
      <c r="BD426" s="11"/>
      <c r="BE426" s="154"/>
      <c r="BF426" s="154"/>
      <c r="BG426" s="154"/>
      <c r="BH426" s="154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</row>
    <row r="427" spans="1:88" ht="19.5" customHeight="1">
      <c r="A427" s="16"/>
      <c r="B427" s="11"/>
      <c r="C427" s="8"/>
      <c r="D427" s="8"/>
      <c r="E427" s="11"/>
      <c r="F427" s="154"/>
      <c r="G427" s="154"/>
      <c r="H427" s="154"/>
      <c r="I427" s="154"/>
      <c r="J427" s="154"/>
      <c r="K427" s="154"/>
      <c r="L427" s="188"/>
      <c r="M427" s="11"/>
      <c r="N427" s="16"/>
      <c r="O427" s="11"/>
      <c r="P427" s="11"/>
      <c r="Q427" s="11"/>
      <c r="R427" s="11"/>
      <c r="S427" s="170"/>
      <c r="T427" s="170"/>
      <c r="U427" s="170"/>
      <c r="V427" s="170"/>
      <c r="W427" s="170"/>
      <c r="X427" s="171"/>
      <c r="Y427" s="171"/>
      <c r="Z427" s="152"/>
      <c r="AA427" s="8"/>
      <c r="AB427" s="154"/>
      <c r="AC427" s="154"/>
      <c r="AD427" s="154"/>
      <c r="AE427" s="154"/>
      <c r="AF427" s="11"/>
      <c r="AG427" s="16"/>
      <c r="AH427" s="11"/>
      <c r="AI427" s="8"/>
      <c r="AJ427" s="8"/>
      <c r="AK427" s="11"/>
      <c r="AL427" s="154"/>
      <c r="AM427" s="154"/>
      <c r="AN427" s="154"/>
      <c r="AO427" s="154"/>
      <c r="AP427" s="16"/>
      <c r="AQ427" s="11"/>
      <c r="AR427" s="8"/>
      <c r="AS427" s="8"/>
      <c r="AT427" s="11"/>
      <c r="AU427" s="154"/>
      <c r="AV427" s="154"/>
      <c r="AW427" s="154"/>
      <c r="AX427" s="154"/>
      <c r="AY427" s="11"/>
      <c r="AZ427" s="16"/>
      <c r="BA427" s="11"/>
      <c r="BB427" s="8"/>
      <c r="BC427" s="8"/>
      <c r="BD427" s="11"/>
      <c r="BE427" s="154"/>
      <c r="BF427" s="154"/>
      <c r="BG427" s="154"/>
      <c r="BH427" s="154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</row>
    <row r="428" spans="1:88" ht="19.5" customHeight="1">
      <c r="A428" s="16"/>
      <c r="B428" s="11"/>
      <c r="C428" s="8"/>
      <c r="D428" s="8"/>
      <c r="E428" s="11"/>
      <c r="F428" s="173"/>
      <c r="G428" s="173"/>
      <c r="H428" s="173"/>
      <c r="I428" s="173"/>
      <c r="J428" s="173"/>
      <c r="K428" s="173"/>
      <c r="L428" s="168"/>
      <c r="M428" s="11"/>
      <c r="N428" s="11"/>
      <c r="O428" s="8"/>
      <c r="P428" s="8"/>
      <c r="Q428" s="8"/>
      <c r="R428" s="11"/>
      <c r="S428" s="170"/>
      <c r="T428" s="170"/>
      <c r="U428" s="170"/>
      <c r="V428" s="170"/>
      <c r="W428" s="170"/>
      <c r="X428" s="171"/>
      <c r="Y428" s="171"/>
      <c r="Z428" s="152"/>
      <c r="AA428" s="8"/>
      <c r="AB428" s="173"/>
      <c r="AC428" s="173"/>
      <c r="AD428" s="173"/>
      <c r="AE428" s="173"/>
      <c r="AF428" s="11"/>
      <c r="AG428" s="16"/>
      <c r="AH428" s="11"/>
      <c r="AI428" s="8"/>
      <c r="AJ428" s="8"/>
      <c r="AK428" s="11"/>
      <c r="AL428" s="173"/>
      <c r="AM428" s="173"/>
      <c r="AN428" s="173"/>
      <c r="AO428" s="173"/>
      <c r="AP428" s="16"/>
      <c r="AQ428" s="11"/>
      <c r="AR428" s="8"/>
      <c r="AS428" s="8"/>
      <c r="AT428" s="11"/>
      <c r="AU428" s="173"/>
      <c r="AV428" s="173"/>
      <c r="AW428" s="173"/>
      <c r="AX428" s="173"/>
      <c r="AY428" s="11"/>
      <c r="AZ428" s="16"/>
      <c r="BA428" s="11"/>
      <c r="BB428" s="8"/>
      <c r="BC428" s="8"/>
      <c r="BD428" s="11"/>
      <c r="BE428" s="173"/>
      <c r="BF428" s="173"/>
      <c r="BG428" s="173"/>
      <c r="BH428" s="173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</row>
    <row r="429" spans="1:88" ht="19.5" customHeight="1">
      <c r="A429" s="16"/>
      <c r="B429" s="11"/>
      <c r="C429" s="8"/>
      <c r="D429" s="8"/>
      <c r="E429" s="11"/>
      <c r="F429" s="154"/>
      <c r="G429" s="154"/>
      <c r="H429" s="154"/>
      <c r="I429" s="154"/>
      <c r="J429" s="154"/>
      <c r="K429" s="154"/>
      <c r="L429" s="188"/>
      <c r="M429" s="11"/>
      <c r="N429" s="11"/>
      <c r="O429" s="11"/>
      <c r="P429" s="11"/>
      <c r="Q429" s="11"/>
      <c r="R429" s="11"/>
      <c r="S429" s="170"/>
      <c r="T429" s="170"/>
      <c r="U429" s="170"/>
      <c r="V429" s="170"/>
      <c r="W429" s="170"/>
      <c r="X429" s="171"/>
      <c r="Y429" s="171"/>
      <c r="Z429" s="152"/>
      <c r="AA429" s="8"/>
      <c r="AB429" s="154"/>
      <c r="AC429" s="154"/>
      <c r="AD429" s="154"/>
      <c r="AE429" s="154"/>
      <c r="AF429" s="11"/>
      <c r="AG429" s="16"/>
      <c r="AH429" s="11"/>
      <c r="AI429" s="8"/>
      <c r="AJ429" s="8"/>
      <c r="AK429" s="11"/>
      <c r="AL429" s="154"/>
      <c r="AM429" s="154"/>
      <c r="AN429" s="154"/>
      <c r="AO429" s="154"/>
      <c r="AP429" s="16"/>
      <c r="AQ429" s="11"/>
      <c r="AR429" s="8"/>
      <c r="AS429" s="8"/>
      <c r="AT429" s="11"/>
      <c r="AU429" s="154"/>
      <c r="AV429" s="154"/>
      <c r="AW429" s="154"/>
      <c r="AX429" s="154"/>
      <c r="AY429" s="11"/>
      <c r="AZ429" s="16"/>
      <c r="BA429" s="11"/>
      <c r="BB429" s="8"/>
      <c r="BC429" s="8"/>
      <c r="BD429" s="11"/>
      <c r="BE429" s="154"/>
      <c r="BF429" s="154"/>
      <c r="BG429" s="154"/>
      <c r="BH429" s="154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</row>
    <row r="430" spans="1:88" ht="19.5" customHeight="1">
      <c r="A430" s="16"/>
      <c r="B430" s="11"/>
      <c r="C430" s="8"/>
      <c r="D430" s="8"/>
      <c r="E430" s="11"/>
      <c r="F430" s="173"/>
      <c r="G430" s="173"/>
      <c r="H430" s="173"/>
      <c r="I430" s="173"/>
      <c r="J430" s="173"/>
      <c r="K430" s="173"/>
      <c r="L430" s="168"/>
      <c r="M430" s="11"/>
      <c r="N430" s="8"/>
      <c r="O430" s="10"/>
      <c r="P430" s="10"/>
      <c r="Q430" s="10"/>
      <c r="R430" s="11"/>
      <c r="S430" s="173"/>
      <c r="T430" s="173"/>
      <c r="U430" s="173"/>
      <c r="V430" s="173"/>
      <c r="W430" s="173"/>
      <c r="X430" s="187"/>
      <c r="Y430" s="187"/>
      <c r="Z430" s="167"/>
      <c r="AA430" s="8"/>
      <c r="AB430" s="173"/>
      <c r="AC430" s="173"/>
      <c r="AD430" s="173"/>
      <c r="AE430" s="173"/>
      <c r="AF430" s="11"/>
      <c r="AG430" s="16"/>
      <c r="AH430" s="11"/>
      <c r="AI430" s="8"/>
      <c r="AJ430" s="8"/>
      <c r="AK430" s="11"/>
      <c r="AL430" s="173"/>
      <c r="AM430" s="173"/>
      <c r="AN430" s="173"/>
      <c r="AO430" s="173"/>
      <c r="AP430" s="16"/>
      <c r="AQ430" s="11"/>
      <c r="AR430" s="8"/>
      <c r="AS430" s="8"/>
      <c r="AT430" s="11"/>
      <c r="AU430" s="173"/>
      <c r="AV430" s="173"/>
      <c r="AW430" s="173"/>
      <c r="AX430" s="173"/>
      <c r="AY430" s="11"/>
      <c r="AZ430" s="16"/>
      <c r="BA430" s="11"/>
      <c r="BB430" s="8"/>
      <c r="BC430" s="8"/>
      <c r="BD430" s="11"/>
      <c r="BE430" s="173"/>
      <c r="BF430" s="173"/>
      <c r="BG430" s="173"/>
      <c r="BH430" s="173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</row>
    <row r="431" spans="1:88" ht="19.5" customHeight="1">
      <c r="A431" s="16"/>
      <c r="B431" s="11"/>
      <c r="C431" s="8"/>
      <c r="D431" s="8"/>
      <c r="E431" s="11"/>
      <c r="F431" s="154"/>
      <c r="G431" s="154"/>
      <c r="H431" s="154"/>
      <c r="I431" s="154"/>
      <c r="J431" s="154"/>
      <c r="K431" s="154"/>
      <c r="L431" s="188"/>
      <c r="M431" s="11"/>
      <c r="N431" s="11"/>
      <c r="O431" s="11"/>
      <c r="P431" s="11"/>
      <c r="Q431" s="11"/>
      <c r="R431" s="177"/>
      <c r="S431" s="11"/>
      <c r="T431" s="11"/>
      <c r="U431" s="11"/>
      <c r="V431" s="11"/>
      <c r="W431" s="11"/>
      <c r="X431" s="157"/>
      <c r="Y431" s="157"/>
      <c r="Z431" s="152"/>
      <c r="AA431" s="8"/>
      <c r="AB431" s="154"/>
      <c r="AC431" s="154"/>
      <c r="AD431" s="154"/>
      <c r="AE431" s="154"/>
      <c r="AF431" s="11"/>
      <c r="AG431" s="16"/>
      <c r="AH431" s="11"/>
      <c r="AI431" s="8"/>
      <c r="AJ431" s="8"/>
      <c r="AK431" s="11"/>
      <c r="AL431" s="154"/>
      <c r="AM431" s="154"/>
      <c r="AN431" s="154"/>
      <c r="AO431" s="154"/>
      <c r="AP431" s="16"/>
      <c r="AQ431" s="11"/>
      <c r="AR431" s="8"/>
      <c r="AS431" s="8"/>
      <c r="AT431" s="11"/>
      <c r="AU431" s="154"/>
      <c r="AV431" s="154"/>
      <c r="AW431" s="154"/>
      <c r="AX431" s="154"/>
      <c r="AY431" s="11"/>
      <c r="AZ431" s="16"/>
      <c r="BA431" s="11"/>
      <c r="BB431" s="8"/>
      <c r="BC431" s="8"/>
      <c r="BD431" s="11"/>
      <c r="BE431" s="154"/>
      <c r="BF431" s="154"/>
      <c r="BG431" s="154"/>
      <c r="BH431" s="154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</row>
    <row r="432" spans="1:88" ht="19.5" customHeight="1">
      <c r="A432" s="16"/>
      <c r="B432" s="11"/>
      <c r="C432" s="8"/>
      <c r="D432" s="8"/>
      <c r="E432" s="172"/>
      <c r="F432" s="173"/>
      <c r="G432" s="173"/>
      <c r="H432" s="173"/>
      <c r="I432" s="173"/>
      <c r="J432" s="173"/>
      <c r="K432" s="173"/>
      <c r="L432" s="168"/>
      <c r="M432" s="11"/>
      <c r="N432" s="8"/>
      <c r="O432" s="11"/>
      <c r="P432" s="11"/>
      <c r="Q432" s="11"/>
      <c r="R432" s="11"/>
      <c r="S432" s="11"/>
      <c r="T432" s="11"/>
      <c r="U432" s="11"/>
      <c r="V432" s="11"/>
      <c r="W432" s="11"/>
      <c r="X432" s="157"/>
      <c r="Y432" s="157"/>
      <c r="Z432" s="152"/>
      <c r="AA432" s="8"/>
      <c r="AB432" s="173"/>
      <c r="AC432" s="173"/>
      <c r="AD432" s="173"/>
      <c r="AE432" s="173"/>
      <c r="AF432" s="11"/>
      <c r="AG432" s="16"/>
      <c r="AH432" s="11"/>
      <c r="AI432" s="8"/>
      <c r="AJ432" s="8"/>
      <c r="AK432" s="172"/>
      <c r="AL432" s="173"/>
      <c r="AM432" s="173"/>
      <c r="AN432" s="173"/>
      <c r="AO432" s="173"/>
      <c r="AP432" s="16"/>
      <c r="AQ432" s="11"/>
      <c r="AR432" s="8"/>
      <c r="AS432" s="8"/>
      <c r="AT432" s="172"/>
      <c r="AU432" s="173"/>
      <c r="AV432" s="173"/>
      <c r="AW432" s="173"/>
      <c r="AX432" s="173"/>
      <c r="AY432" s="11"/>
      <c r="AZ432" s="16"/>
      <c r="BA432" s="11"/>
      <c r="BB432" s="8"/>
      <c r="BC432" s="8"/>
      <c r="BD432" s="172"/>
      <c r="BE432" s="173"/>
      <c r="BF432" s="173"/>
      <c r="BG432" s="173"/>
      <c r="BH432" s="173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</row>
    <row r="433" spans="1:88" ht="19.5" customHeight="1">
      <c r="A433" s="11"/>
      <c r="B433" s="11"/>
      <c r="C433" s="11"/>
      <c r="D433" s="11"/>
      <c r="E433" s="11"/>
      <c r="F433" s="170"/>
      <c r="G433" s="170"/>
      <c r="H433" s="170"/>
      <c r="I433" s="170"/>
      <c r="J433" s="170"/>
      <c r="K433" s="170"/>
      <c r="L433" s="168"/>
      <c r="M433" s="11"/>
      <c r="N433" s="11"/>
      <c r="O433" s="8"/>
      <c r="P433" s="8"/>
      <c r="Q433" s="8"/>
      <c r="R433" s="11"/>
      <c r="S433" s="178"/>
      <c r="T433" s="178"/>
      <c r="U433" s="178"/>
      <c r="V433" s="178"/>
      <c r="W433" s="178"/>
      <c r="X433" s="179"/>
      <c r="Y433" s="179"/>
      <c r="Z433" s="152"/>
      <c r="AA433" s="11"/>
      <c r="AB433" s="170"/>
      <c r="AC433" s="170"/>
      <c r="AD433" s="170"/>
      <c r="AE433" s="170"/>
      <c r="AF433" s="11"/>
      <c r="AG433" s="11"/>
      <c r="AH433" s="11"/>
      <c r="AI433" s="11"/>
      <c r="AJ433" s="11"/>
      <c r="AK433" s="11"/>
      <c r="AL433" s="170"/>
      <c r="AM433" s="170"/>
      <c r="AN433" s="170"/>
      <c r="AO433" s="170"/>
      <c r="AP433" s="11"/>
      <c r="AQ433" s="11"/>
      <c r="AR433" s="11"/>
      <c r="AS433" s="11"/>
      <c r="AT433" s="11"/>
      <c r="AU433" s="170"/>
      <c r="AV433" s="170"/>
      <c r="AW433" s="170"/>
      <c r="AX433" s="170"/>
      <c r="AY433" s="11"/>
      <c r="AZ433" s="11"/>
      <c r="BA433" s="11"/>
      <c r="BB433" s="11"/>
      <c r="BC433" s="11"/>
      <c r="BD433" s="11"/>
      <c r="BE433" s="170"/>
      <c r="BF433" s="170"/>
      <c r="BG433" s="170"/>
      <c r="BH433" s="170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</row>
    <row r="434" spans="1:88" ht="19.5" customHeight="1">
      <c r="A434" s="11"/>
      <c r="B434" s="11"/>
      <c r="C434" s="11"/>
      <c r="D434" s="11"/>
      <c r="E434" s="11"/>
      <c r="F434" s="170"/>
      <c r="G434" s="170"/>
      <c r="H434" s="170"/>
      <c r="I434" s="170"/>
      <c r="J434" s="170"/>
      <c r="K434" s="170"/>
      <c r="L434" s="168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57"/>
      <c r="Y434" s="157"/>
      <c r="Z434" s="152"/>
      <c r="AA434" s="11"/>
      <c r="AB434" s="170"/>
      <c r="AC434" s="170"/>
      <c r="AD434" s="170"/>
      <c r="AE434" s="170"/>
      <c r="AF434" s="11"/>
      <c r="AG434" s="11"/>
      <c r="AH434" s="11"/>
      <c r="AI434" s="11"/>
      <c r="AJ434" s="11"/>
      <c r="AK434" s="11"/>
      <c r="AL434" s="170"/>
      <c r="AM434" s="170"/>
      <c r="AN434" s="170"/>
      <c r="AO434" s="170"/>
      <c r="AP434" s="11"/>
      <c r="AQ434" s="11"/>
      <c r="AR434" s="11"/>
      <c r="AS434" s="11"/>
      <c r="AT434" s="11"/>
      <c r="AU434" s="170"/>
      <c r="AV434" s="170"/>
      <c r="AW434" s="170"/>
      <c r="AX434" s="170"/>
      <c r="AY434" s="11"/>
      <c r="AZ434" s="11"/>
      <c r="BA434" s="11"/>
      <c r="BB434" s="11"/>
      <c r="BC434" s="11"/>
      <c r="BD434" s="11"/>
      <c r="BE434" s="170"/>
      <c r="BF434" s="170"/>
      <c r="BG434" s="170"/>
      <c r="BH434" s="170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</row>
    <row r="435" spans="1:88" ht="19.5" customHeight="1">
      <c r="A435" s="8"/>
      <c r="B435" s="8"/>
      <c r="C435" s="8"/>
      <c r="D435" s="8"/>
      <c r="E435" s="11"/>
      <c r="F435" s="170"/>
      <c r="G435" s="170"/>
      <c r="H435" s="170"/>
      <c r="I435" s="170"/>
      <c r="J435" s="170"/>
      <c r="K435" s="170"/>
      <c r="L435" s="168"/>
      <c r="M435" s="8"/>
      <c r="N435" s="8"/>
      <c r="O435" s="11"/>
      <c r="P435" s="11"/>
      <c r="Q435" s="11"/>
      <c r="R435" s="11"/>
      <c r="S435" s="11"/>
      <c r="T435" s="11"/>
      <c r="U435" s="11"/>
      <c r="V435" s="11"/>
      <c r="W435" s="11"/>
      <c r="X435" s="157"/>
      <c r="Y435" s="157"/>
      <c r="Z435" s="152"/>
      <c r="AA435" s="8"/>
      <c r="AB435" s="170"/>
      <c r="AC435" s="170"/>
      <c r="AD435" s="170"/>
      <c r="AE435" s="170"/>
      <c r="AF435" s="11"/>
      <c r="AG435" s="8"/>
      <c r="AH435" s="8"/>
      <c r="AI435" s="8"/>
      <c r="AJ435" s="8"/>
      <c r="AK435" s="11"/>
      <c r="AL435" s="170"/>
      <c r="AM435" s="170"/>
      <c r="AN435" s="170"/>
      <c r="AO435" s="170"/>
      <c r="AP435" s="8"/>
      <c r="AQ435" s="8"/>
      <c r="AR435" s="8"/>
      <c r="AS435" s="8"/>
      <c r="AT435" s="11"/>
      <c r="AU435" s="170"/>
      <c r="AV435" s="170"/>
      <c r="AW435" s="170"/>
      <c r="AX435" s="170"/>
      <c r="AY435" s="11"/>
      <c r="AZ435" s="8"/>
      <c r="BA435" s="8"/>
      <c r="BB435" s="8"/>
      <c r="BC435" s="8"/>
      <c r="BD435" s="11"/>
      <c r="BE435" s="170"/>
      <c r="BF435" s="170"/>
      <c r="BG435" s="170"/>
      <c r="BH435" s="170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</row>
    <row r="436" spans="1:88" ht="19.5" customHeight="1">
      <c r="A436" s="11"/>
      <c r="B436" s="11"/>
      <c r="C436" s="11"/>
      <c r="D436" s="11"/>
      <c r="E436" s="11"/>
      <c r="F436" s="170"/>
      <c r="G436" s="170"/>
      <c r="H436" s="170"/>
      <c r="I436" s="170"/>
      <c r="J436" s="170"/>
      <c r="K436" s="170"/>
      <c r="L436" s="168"/>
      <c r="M436" s="11"/>
      <c r="N436" s="11"/>
      <c r="O436" s="164"/>
      <c r="P436" s="164"/>
      <c r="Q436" s="164"/>
      <c r="R436" s="164"/>
      <c r="S436" s="164"/>
      <c r="T436" s="164"/>
      <c r="U436" s="164"/>
      <c r="V436" s="164"/>
      <c r="W436" s="164"/>
      <c r="X436" s="180"/>
      <c r="Y436" s="157"/>
      <c r="Z436" s="152"/>
      <c r="AA436" s="11"/>
      <c r="AB436" s="170"/>
      <c r="AC436" s="170"/>
      <c r="AD436" s="170"/>
      <c r="AE436" s="170"/>
      <c r="AF436" s="11"/>
      <c r="AG436" s="11"/>
      <c r="AH436" s="11"/>
      <c r="AI436" s="11"/>
      <c r="AJ436" s="11"/>
      <c r="AK436" s="11"/>
      <c r="AL436" s="170"/>
      <c r="AM436" s="170"/>
      <c r="AN436" s="170"/>
      <c r="AO436" s="170"/>
      <c r="AP436" s="11"/>
      <c r="AQ436" s="11"/>
      <c r="AR436" s="11"/>
      <c r="AS436" s="11"/>
      <c r="AT436" s="11"/>
      <c r="AU436" s="170"/>
      <c r="AV436" s="170"/>
      <c r="AW436" s="170"/>
      <c r="AX436" s="170"/>
      <c r="AY436" s="11"/>
      <c r="AZ436" s="11"/>
      <c r="BA436" s="11"/>
      <c r="BB436" s="11"/>
      <c r="BC436" s="11"/>
      <c r="BD436" s="11"/>
      <c r="BE436" s="170"/>
      <c r="BF436" s="170"/>
      <c r="BG436" s="170"/>
      <c r="BH436" s="170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</row>
    <row r="437" spans="1:88" ht="19.5" customHeight="1">
      <c r="A437" s="8"/>
      <c r="B437" s="10"/>
      <c r="C437" s="10"/>
      <c r="D437" s="10"/>
      <c r="E437" s="11"/>
      <c r="F437" s="173"/>
      <c r="G437" s="173"/>
      <c r="H437" s="173"/>
      <c r="I437" s="173"/>
      <c r="J437" s="154"/>
      <c r="K437" s="154"/>
      <c r="L437" s="188"/>
      <c r="M437" s="10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57"/>
      <c r="Y437" s="157"/>
      <c r="Z437" s="152"/>
      <c r="AA437" s="10"/>
      <c r="AB437" s="173"/>
      <c r="AC437" s="154"/>
      <c r="AD437" s="154"/>
      <c r="AE437" s="154"/>
      <c r="AF437" s="11"/>
      <c r="AG437" s="8"/>
      <c r="AH437" s="10"/>
      <c r="AI437" s="10"/>
      <c r="AJ437" s="10"/>
      <c r="AK437" s="11"/>
      <c r="AL437" s="173"/>
      <c r="AM437" s="154"/>
      <c r="AN437" s="154"/>
      <c r="AO437" s="154"/>
      <c r="AP437" s="8"/>
      <c r="AQ437" s="10"/>
      <c r="AR437" s="10"/>
      <c r="AS437" s="10"/>
      <c r="AT437" s="11"/>
      <c r="AU437" s="173"/>
      <c r="AV437" s="154"/>
      <c r="AW437" s="154"/>
      <c r="AX437" s="154"/>
      <c r="AY437" s="11"/>
      <c r="AZ437" s="8"/>
      <c r="BA437" s="10"/>
      <c r="BB437" s="10"/>
      <c r="BC437" s="10"/>
      <c r="BD437" s="11"/>
      <c r="BE437" s="173"/>
      <c r="BF437" s="154"/>
      <c r="BG437" s="154"/>
      <c r="BH437" s="154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</row>
    <row r="438" spans="1:88" ht="19.5" customHeight="1">
      <c r="A438" s="11"/>
      <c r="B438" s="11"/>
      <c r="C438" s="11"/>
      <c r="D438" s="11"/>
      <c r="E438" s="177"/>
      <c r="F438" s="11"/>
      <c r="G438" s="11"/>
      <c r="H438" s="11"/>
      <c r="I438" s="11"/>
      <c r="J438" s="11"/>
      <c r="K438" s="11"/>
      <c r="L438" s="168"/>
      <c r="M438" s="11"/>
      <c r="N438" s="164"/>
      <c r="O438" s="11"/>
      <c r="P438" s="11"/>
      <c r="Q438" s="11"/>
      <c r="R438" s="11"/>
      <c r="S438" s="11"/>
      <c r="T438" s="11"/>
      <c r="U438" s="11"/>
      <c r="V438" s="11"/>
      <c r="W438" s="11"/>
      <c r="X438" s="157"/>
      <c r="Y438" s="157"/>
      <c r="Z438" s="152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77"/>
      <c r="AL438" s="11"/>
      <c r="AM438" s="11"/>
      <c r="AN438" s="11"/>
      <c r="AO438" s="11"/>
      <c r="AP438" s="11"/>
      <c r="AQ438" s="11"/>
      <c r="AR438" s="11"/>
      <c r="AS438" s="11"/>
      <c r="AT438" s="177"/>
      <c r="AU438" s="11"/>
      <c r="AV438" s="11"/>
      <c r="AW438" s="11"/>
      <c r="AX438" s="11"/>
      <c r="AY438" s="11"/>
      <c r="AZ438" s="11"/>
      <c r="BA438" s="11"/>
      <c r="BB438" s="11"/>
      <c r="BC438" s="11"/>
      <c r="BD438" s="177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</row>
    <row r="439" spans="1:88" ht="19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68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57"/>
      <c r="Y439" s="157"/>
      <c r="Z439" s="152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</row>
    <row r="440" spans="1:88" ht="19.5" customHeight="1">
      <c r="A440" s="8"/>
      <c r="B440" s="8"/>
      <c r="C440" s="8"/>
      <c r="D440" s="8"/>
      <c r="E440" s="11"/>
      <c r="F440" s="178"/>
      <c r="G440" s="178"/>
      <c r="H440" s="178"/>
      <c r="I440" s="178"/>
      <c r="J440" s="178"/>
      <c r="K440" s="178"/>
      <c r="L440" s="168"/>
      <c r="M440" s="8"/>
      <c r="N440" s="11"/>
      <c r="O440" s="10"/>
      <c r="P440" s="16"/>
      <c r="Q440" s="16"/>
      <c r="R440" s="16"/>
      <c r="S440" s="16"/>
      <c r="T440" s="16"/>
      <c r="U440" s="16"/>
      <c r="V440" s="16"/>
      <c r="W440" s="16"/>
      <c r="X440" s="97"/>
      <c r="Y440" s="97"/>
      <c r="Z440" s="167"/>
      <c r="AA440" s="8"/>
      <c r="AB440" s="178"/>
      <c r="AC440" s="178"/>
      <c r="AD440" s="178"/>
      <c r="AE440" s="178"/>
      <c r="AF440" s="11"/>
      <c r="AG440" s="8"/>
      <c r="AH440" s="8"/>
      <c r="AI440" s="8"/>
      <c r="AJ440" s="8"/>
      <c r="AK440" s="11"/>
      <c r="AL440" s="178"/>
      <c r="AM440" s="178"/>
      <c r="AN440" s="178"/>
      <c r="AO440" s="178"/>
      <c r="AP440" s="8"/>
      <c r="AQ440" s="8"/>
      <c r="AR440" s="8"/>
      <c r="AS440" s="8"/>
      <c r="AT440" s="11"/>
      <c r="AU440" s="178"/>
      <c r="AV440" s="178"/>
      <c r="AW440" s="178"/>
      <c r="AX440" s="178"/>
      <c r="AY440" s="11"/>
      <c r="AZ440" s="8"/>
      <c r="BA440" s="8"/>
      <c r="BB440" s="8"/>
      <c r="BC440" s="8"/>
      <c r="BD440" s="11"/>
      <c r="BE440" s="178"/>
      <c r="BF440" s="178"/>
      <c r="BG440" s="178"/>
      <c r="BH440" s="178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</row>
    <row r="441" spans="1:88" ht="19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68"/>
      <c r="M441" s="11"/>
      <c r="N441" s="11"/>
      <c r="O441" s="10"/>
      <c r="P441" s="16"/>
      <c r="Q441" s="23"/>
      <c r="R441" s="23"/>
      <c r="S441" s="23"/>
      <c r="T441" s="23"/>
      <c r="U441" s="23"/>
      <c r="V441" s="23"/>
      <c r="W441" s="23"/>
      <c r="X441" s="181"/>
      <c r="Y441" s="181"/>
      <c r="Z441" s="182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</row>
    <row r="442" spans="1:88" ht="19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68"/>
      <c r="M442" s="11"/>
      <c r="N442" s="9"/>
      <c r="O442" s="10"/>
      <c r="P442" s="23"/>
      <c r="Q442" s="26"/>
      <c r="R442" s="26"/>
      <c r="S442" s="23"/>
      <c r="T442" s="23"/>
      <c r="U442" s="23"/>
      <c r="V442" s="23"/>
      <c r="W442" s="23"/>
      <c r="X442" s="181"/>
      <c r="Y442" s="181"/>
      <c r="Z442" s="182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</row>
    <row r="443" spans="1:88" ht="19.5" customHeight="1">
      <c r="A443" s="164"/>
      <c r="B443" s="164"/>
      <c r="C443" s="164"/>
      <c r="D443" s="164"/>
      <c r="E443" s="164"/>
      <c r="F443" s="164"/>
      <c r="G443" s="164"/>
      <c r="H443" s="164"/>
      <c r="I443" s="164"/>
      <c r="J443" s="164"/>
      <c r="K443" s="11"/>
      <c r="L443" s="168"/>
      <c r="M443" s="164"/>
      <c r="N443" s="23"/>
      <c r="O443" s="26"/>
      <c r="P443" s="23"/>
      <c r="Q443" s="26"/>
      <c r="R443" s="26"/>
      <c r="S443" s="26"/>
      <c r="T443" s="26"/>
      <c r="U443" s="26"/>
      <c r="V443" s="26"/>
      <c r="W443" s="26"/>
      <c r="X443" s="181"/>
      <c r="Y443" s="181"/>
      <c r="Z443" s="182"/>
      <c r="AA443" s="164"/>
      <c r="AB443" s="164"/>
      <c r="AC443" s="164"/>
      <c r="AD443" s="11"/>
      <c r="AE443" s="11"/>
      <c r="AF443" s="11"/>
      <c r="AG443" s="164"/>
      <c r="AH443" s="164"/>
      <c r="AI443" s="164"/>
      <c r="AJ443" s="164"/>
      <c r="AK443" s="164"/>
      <c r="AL443" s="164"/>
      <c r="AM443" s="164"/>
      <c r="AN443" s="11"/>
      <c r="AO443" s="11"/>
      <c r="AP443" s="164"/>
      <c r="AQ443" s="164"/>
      <c r="AR443" s="164"/>
      <c r="AS443" s="164"/>
      <c r="AT443" s="164"/>
      <c r="AU443" s="164"/>
      <c r="AV443" s="164"/>
      <c r="AW443" s="11"/>
      <c r="AX443" s="11"/>
      <c r="AY443" s="11"/>
      <c r="AZ443" s="164"/>
      <c r="BA443" s="164"/>
      <c r="BB443" s="164"/>
      <c r="BC443" s="164"/>
      <c r="BD443" s="164"/>
      <c r="BE443" s="164"/>
      <c r="BF443" s="164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</row>
    <row r="444" spans="1:88" ht="19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68"/>
      <c r="M444" s="11"/>
      <c r="N444" s="8"/>
      <c r="O444" s="10"/>
      <c r="P444" s="10"/>
      <c r="Q444" s="26"/>
      <c r="R444" s="26"/>
      <c r="S444" s="26"/>
      <c r="T444" s="26"/>
      <c r="U444" s="26"/>
      <c r="V444" s="26"/>
      <c r="W444" s="26"/>
      <c r="X444" s="181"/>
      <c r="Y444" s="181"/>
      <c r="Z444" s="182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</row>
    <row r="445" spans="1:88" ht="19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68"/>
      <c r="M445" s="11"/>
      <c r="N445" s="8"/>
      <c r="O445" s="10"/>
      <c r="P445" s="10"/>
      <c r="Q445" s="10"/>
      <c r="R445" s="10"/>
      <c r="S445" s="10"/>
      <c r="T445" s="10"/>
      <c r="U445" s="10"/>
      <c r="V445" s="10"/>
      <c r="W445" s="10"/>
      <c r="X445" s="97"/>
      <c r="Y445" s="97"/>
      <c r="Z445" s="167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</row>
    <row r="446" spans="1:88" ht="19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68"/>
      <c r="M446" s="11"/>
      <c r="N446" s="8"/>
      <c r="O446" s="8"/>
      <c r="P446" s="8"/>
      <c r="Q446" s="8"/>
      <c r="R446" s="11"/>
      <c r="S446" s="11"/>
      <c r="T446" s="11"/>
      <c r="U446" s="11"/>
      <c r="V446" s="11"/>
      <c r="W446" s="11"/>
      <c r="X446" s="157"/>
      <c r="Y446" s="157"/>
      <c r="Z446" s="152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</row>
    <row r="447" spans="1:88" ht="19.5" customHeight="1">
      <c r="A447" s="9"/>
      <c r="B447" s="10"/>
      <c r="C447" s="16"/>
      <c r="D447" s="16"/>
      <c r="E447" s="16"/>
      <c r="F447" s="16"/>
      <c r="G447" s="16"/>
      <c r="H447" s="16"/>
      <c r="I447" s="16"/>
      <c r="J447" s="16"/>
      <c r="K447" s="16"/>
      <c r="L447" s="183"/>
      <c r="M447" s="10"/>
      <c r="N447" s="10"/>
      <c r="O447" s="10"/>
      <c r="P447" s="10"/>
      <c r="Q447" s="10"/>
      <c r="R447" s="11"/>
      <c r="S447" s="11"/>
      <c r="T447" s="11"/>
      <c r="U447" s="11"/>
      <c r="V447" s="11"/>
      <c r="W447" s="11"/>
      <c r="X447" s="157"/>
      <c r="Y447" s="157"/>
      <c r="Z447" s="152"/>
      <c r="AA447" s="16"/>
      <c r="AB447" s="16"/>
      <c r="AC447" s="16"/>
      <c r="AD447" s="16"/>
      <c r="AE447" s="16"/>
      <c r="AF447" s="11"/>
      <c r="AG447" s="9"/>
      <c r="AH447" s="8"/>
      <c r="AI447" s="16"/>
      <c r="AJ447" s="16"/>
      <c r="AK447" s="16"/>
      <c r="AL447" s="16"/>
      <c r="AM447" s="16"/>
      <c r="AN447" s="16"/>
      <c r="AO447" s="16"/>
      <c r="AP447" s="9"/>
      <c r="AQ447" s="8"/>
      <c r="AR447" s="16"/>
      <c r="AS447" s="16"/>
      <c r="AT447" s="16"/>
      <c r="AU447" s="16"/>
      <c r="AV447" s="16"/>
      <c r="AW447" s="16"/>
      <c r="AX447" s="16"/>
      <c r="AY447" s="11"/>
      <c r="AZ447" s="9"/>
      <c r="BA447" s="8"/>
      <c r="BB447" s="16"/>
      <c r="BC447" s="16"/>
      <c r="BD447" s="16"/>
      <c r="BE447" s="16"/>
      <c r="BF447" s="16"/>
      <c r="BG447" s="16"/>
      <c r="BH447" s="16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</row>
    <row r="448" spans="1:88" ht="19.5" customHeight="1">
      <c r="A448" s="23"/>
      <c r="B448" s="10"/>
      <c r="C448" s="16"/>
      <c r="D448" s="23"/>
      <c r="E448" s="23"/>
      <c r="F448" s="23"/>
      <c r="G448" s="23"/>
      <c r="H448" s="23"/>
      <c r="I448" s="23"/>
      <c r="J448" s="23"/>
      <c r="K448" s="23"/>
      <c r="L448" s="184"/>
      <c r="M448" s="10"/>
      <c r="N448" s="8"/>
      <c r="O448" s="10"/>
      <c r="P448" s="10"/>
      <c r="Q448" s="10"/>
      <c r="R448" s="111"/>
      <c r="S448" s="10"/>
      <c r="T448" s="10"/>
      <c r="U448" s="10"/>
      <c r="V448" s="10"/>
      <c r="W448" s="10"/>
      <c r="X448" s="97"/>
      <c r="Y448" s="97"/>
      <c r="Z448" s="167"/>
      <c r="AA448" s="16"/>
      <c r="AB448" s="23"/>
      <c r="AC448" s="23"/>
      <c r="AD448" s="23"/>
      <c r="AE448" s="23"/>
      <c r="AF448" s="11"/>
      <c r="AG448" s="23"/>
      <c r="AH448" s="8"/>
      <c r="AI448" s="16"/>
      <c r="AJ448" s="23"/>
      <c r="AK448" s="23"/>
      <c r="AL448" s="23"/>
      <c r="AM448" s="23"/>
      <c r="AN448" s="23"/>
      <c r="AO448" s="23"/>
      <c r="AP448" s="23"/>
      <c r="AQ448" s="8"/>
      <c r="AR448" s="16"/>
      <c r="AS448" s="23"/>
      <c r="AT448" s="23"/>
      <c r="AU448" s="23"/>
      <c r="AV448" s="23"/>
      <c r="AW448" s="23"/>
      <c r="AX448" s="23"/>
      <c r="AY448" s="11"/>
      <c r="AZ448" s="23"/>
      <c r="BA448" s="8"/>
      <c r="BB448" s="16"/>
      <c r="BC448" s="23"/>
      <c r="BD448" s="23"/>
      <c r="BE448" s="23"/>
      <c r="BF448" s="23"/>
      <c r="BG448" s="23"/>
      <c r="BH448" s="23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</row>
    <row r="449" spans="1:88" ht="19.5" customHeight="1">
      <c r="A449" s="8"/>
      <c r="B449" s="10"/>
      <c r="C449" s="23"/>
      <c r="D449" s="26"/>
      <c r="E449" s="26"/>
      <c r="F449" s="23"/>
      <c r="G449" s="23"/>
      <c r="H449" s="23"/>
      <c r="I449" s="23"/>
      <c r="J449" s="26"/>
      <c r="K449" s="26"/>
      <c r="L449" s="185"/>
      <c r="M449" s="10"/>
      <c r="N449" s="10"/>
      <c r="O449" s="10"/>
      <c r="P449" s="10"/>
      <c r="Q449" s="10"/>
      <c r="R449" s="11"/>
      <c r="S449" s="11"/>
      <c r="T449" s="11"/>
      <c r="U449" s="11"/>
      <c r="V449" s="11"/>
      <c r="W449" s="11"/>
      <c r="X449" s="157"/>
      <c r="Y449" s="157"/>
      <c r="Z449" s="152"/>
      <c r="AA449" s="23"/>
      <c r="AB449" s="23"/>
      <c r="AC449" s="26"/>
      <c r="AD449" s="26"/>
      <c r="AE449" s="26"/>
      <c r="AF449" s="11"/>
      <c r="AG449" s="8"/>
      <c r="AH449" s="10"/>
      <c r="AI449" s="23"/>
      <c r="AJ449" s="26"/>
      <c r="AK449" s="26"/>
      <c r="AL449" s="23"/>
      <c r="AM449" s="26"/>
      <c r="AN449" s="26"/>
      <c r="AO449" s="26"/>
      <c r="AP449" s="8"/>
      <c r="AQ449" s="10"/>
      <c r="AR449" s="23"/>
      <c r="AS449" s="26"/>
      <c r="AT449" s="26"/>
      <c r="AU449" s="23"/>
      <c r="AV449" s="26"/>
      <c r="AW449" s="26"/>
      <c r="AX449" s="26"/>
      <c r="AY449" s="11"/>
      <c r="AZ449" s="8"/>
      <c r="BA449" s="10"/>
      <c r="BB449" s="23"/>
      <c r="BC449" s="26"/>
      <c r="BD449" s="26"/>
      <c r="BE449" s="23"/>
      <c r="BF449" s="26"/>
      <c r="BG449" s="26"/>
      <c r="BH449" s="26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</row>
    <row r="450" spans="1:88" ht="19.5" customHeight="1">
      <c r="A450" s="8"/>
      <c r="B450" s="26"/>
      <c r="C450" s="23"/>
      <c r="D450" s="26"/>
      <c r="E450" s="26"/>
      <c r="F450" s="26"/>
      <c r="G450" s="26"/>
      <c r="H450" s="26"/>
      <c r="I450" s="26"/>
      <c r="J450" s="26"/>
      <c r="K450" s="26"/>
      <c r="L450" s="185"/>
      <c r="M450" s="26"/>
      <c r="N450" s="10"/>
      <c r="O450" s="8"/>
      <c r="P450" s="8"/>
      <c r="Q450" s="8"/>
      <c r="R450" s="11"/>
      <c r="S450" s="11"/>
      <c r="T450" s="11"/>
      <c r="U450" s="11"/>
      <c r="V450" s="11"/>
      <c r="W450" s="11"/>
      <c r="X450" s="157"/>
      <c r="Y450" s="157"/>
      <c r="Z450" s="152"/>
      <c r="AA450" s="23"/>
      <c r="AB450" s="26"/>
      <c r="AC450" s="26"/>
      <c r="AD450" s="26"/>
      <c r="AE450" s="26"/>
      <c r="AF450" s="11"/>
      <c r="AG450" s="8"/>
      <c r="AH450" s="26"/>
      <c r="AI450" s="23"/>
      <c r="AJ450" s="26"/>
      <c r="AK450" s="26"/>
      <c r="AL450" s="26"/>
      <c r="AM450" s="26"/>
      <c r="AN450" s="26"/>
      <c r="AO450" s="26"/>
      <c r="AP450" s="8"/>
      <c r="AQ450" s="26"/>
      <c r="AR450" s="23"/>
      <c r="AS450" s="26"/>
      <c r="AT450" s="26"/>
      <c r="AU450" s="26"/>
      <c r="AV450" s="26"/>
      <c r="AW450" s="26"/>
      <c r="AX450" s="26"/>
      <c r="AY450" s="11"/>
      <c r="AZ450" s="8"/>
      <c r="BA450" s="26"/>
      <c r="BB450" s="23"/>
      <c r="BC450" s="26"/>
      <c r="BD450" s="26"/>
      <c r="BE450" s="26"/>
      <c r="BF450" s="26"/>
      <c r="BG450" s="26"/>
      <c r="BH450" s="26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</row>
    <row r="451" spans="1:88" ht="19.5" customHeight="1">
      <c r="A451" s="8"/>
      <c r="B451" s="10"/>
      <c r="C451" s="10"/>
      <c r="D451" s="26"/>
      <c r="E451" s="26"/>
      <c r="F451" s="26"/>
      <c r="G451" s="26"/>
      <c r="H451" s="26"/>
      <c r="I451" s="26"/>
      <c r="J451" s="26"/>
      <c r="K451" s="26"/>
      <c r="L451" s="185"/>
      <c r="M451" s="10"/>
      <c r="N451" s="10"/>
      <c r="O451" s="54"/>
      <c r="P451" s="54"/>
      <c r="Q451" s="54"/>
      <c r="R451" s="54"/>
      <c r="S451" s="54"/>
      <c r="T451" s="54"/>
      <c r="U451" s="54"/>
      <c r="V451" s="54"/>
      <c r="W451" s="54"/>
      <c r="X451" s="186"/>
      <c r="Y451" s="186"/>
      <c r="Z451" s="167"/>
      <c r="AA451" s="10"/>
      <c r="AB451" s="26"/>
      <c r="AC451" s="26"/>
      <c r="AD451" s="26"/>
      <c r="AE451" s="26"/>
      <c r="AF451" s="11"/>
      <c r="AG451" s="8"/>
      <c r="AH451" s="10"/>
      <c r="AI451" s="10"/>
      <c r="AJ451" s="26"/>
      <c r="AK451" s="26"/>
      <c r="AL451" s="26"/>
      <c r="AM451" s="26"/>
      <c r="AN451" s="26"/>
      <c r="AO451" s="26"/>
      <c r="AP451" s="8"/>
      <c r="AQ451" s="10"/>
      <c r="AR451" s="10"/>
      <c r="AS451" s="26"/>
      <c r="AT451" s="26"/>
      <c r="AU451" s="26"/>
      <c r="AV451" s="26"/>
      <c r="AW451" s="26"/>
      <c r="AX451" s="26"/>
      <c r="AY451" s="11"/>
      <c r="AZ451" s="8"/>
      <c r="BA451" s="10"/>
      <c r="BB451" s="10"/>
      <c r="BC451" s="26"/>
      <c r="BD451" s="26"/>
      <c r="BE451" s="26"/>
      <c r="BF451" s="26"/>
      <c r="BG451" s="26"/>
      <c r="BH451" s="26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</row>
    <row r="452" spans="1:88" ht="19.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75"/>
      <c r="M452" s="10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60"/>
      <c r="Y452" s="60"/>
      <c r="Z452" s="167"/>
      <c r="AA452" s="10"/>
      <c r="AB452" s="10"/>
      <c r="AC452" s="10"/>
      <c r="AD452" s="10"/>
      <c r="AE452" s="10"/>
      <c r="AF452" s="11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1"/>
      <c r="AZ452" s="10"/>
      <c r="BA452" s="10"/>
      <c r="BB452" s="10"/>
      <c r="BC452" s="10"/>
      <c r="BD452" s="10"/>
      <c r="BE452" s="10"/>
      <c r="BF452" s="10"/>
      <c r="BG452" s="10"/>
      <c r="BH452" s="10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</row>
    <row r="453" spans="1:88" ht="19.5" customHeight="1">
      <c r="A453" s="8"/>
      <c r="B453" s="8"/>
      <c r="C453" s="8"/>
      <c r="D453" s="8"/>
      <c r="E453" s="11"/>
      <c r="F453" s="11"/>
      <c r="G453" s="11"/>
      <c r="H453" s="11"/>
      <c r="I453" s="11"/>
      <c r="J453" s="11"/>
      <c r="K453" s="11"/>
      <c r="L453" s="168"/>
      <c r="M453" s="8"/>
      <c r="N453" s="54"/>
      <c r="O453" s="11"/>
      <c r="P453" s="11"/>
      <c r="Q453" s="11"/>
      <c r="R453" s="11"/>
      <c r="S453" s="11"/>
      <c r="T453" s="11"/>
      <c r="U453" s="11"/>
      <c r="V453" s="11"/>
      <c r="W453" s="11"/>
      <c r="X453" s="157"/>
      <c r="Y453" s="157"/>
      <c r="Z453" s="152"/>
      <c r="AA453" s="8"/>
      <c r="AB453" s="11"/>
      <c r="AC453" s="11"/>
      <c r="AD453" s="11"/>
      <c r="AE453" s="11"/>
      <c r="AF453" s="11"/>
      <c r="AG453" s="8"/>
      <c r="AH453" s="8"/>
      <c r="AI453" s="8"/>
      <c r="AJ453" s="8"/>
      <c r="AK453" s="11"/>
      <c r="AL453" s="11"/>
      <c r="AM453" s="11"/>
      <c r="AN453" s="11"/>
      <c r="AO453" s="11"/>
      <c r="AP453" s="8"/>
      <c r="AQ453" s="8"/>
      <c r="AR453" s="8"/>
      <c r="AS453" s="8"/>
      <c r="AT453" s="11"/>
      <c r="AU453" s="11"/>
      <c r="AV453" s="11"/>
      <c r="AW453" s="11"/>
      <c r="AX453" s="11"/>
      <c r="AY453" s="11"/>
      <c r="AZ453" s="8"/>
      <c r="BA453" s="8"/>
      <c r="BB453" s="8"/>
      <c r="BC453" s="8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</row>
    <row r="454" spans="1:88" ht="19.5" customHeight="1">
      <c r="A454" s="10"/>
      <c r="B454" s="10"/>
      <c r="C454" s="10"/>
      <c r="D454" s="10"/>
      <c r="E454" s="11"/>
      <c r="F454" s="11"/>
      <c r="G454" s="11"/>
      <c r="H454" s="11"/>
      <c r="I454" s="11"/>
      <c r="J454" s="11"/>
      <c r="K454" s="11"/>
      <c r="L454" s="168"/>
      <c r="M454" s="10"/>
      <c r="N454" s="8"/>
      <c r="O454" s="11"/>
      <c r="P454" s="97"/>
      <c r="Q454" s="8"/>
      <c r="R454" s="76"/>
      <c r="S454" s="154"/>
      <c r="T454" s="154"/>
      <c r="U454" s="154"/>
      <c r="V454" s="154"/>
      <c r="W454" s="154"/>
      <c r="X454" s="187"/>
      <c r="Y454" s="187"/>
      <c r="Z454" s="167"/>
      <c r="AA454" s="10"/>
      <c r="AB454" s="11"/>
      <c r="AC454" s="11"/>
      <c r="AD454" s="11"/>
      <c r="AE454" s="11"/>
      <c r="AF454" s="11"/>
      <c r="AG454" s="10"/>
      <c r="AH454" s="10"/>
      <c r="AI454" s="10"/>
      <c r="AJ454" s="10"/>
      <c r="AK454" s="11"/>
      <c r="AL454" s="11"/>
      <c r="AM454" s="11"/>
      <c r="AN454" s="11"/>
      <c r="AO454" s="11"/>
      <c r="AP454" s="10"/>
      <c r="AQ454" s="10"/>
      <c r="AR454" s="10"/>
      <c r="AS454" s="10"/>
      <c r="AT454" s="11"/>
      <c r="AU454" s="11"/>
      <c r="AV454" s="11"/>
      <c r="AW454" s="11"/>
      <c r="AX454" s="11"/>
      <c r="AY454" s="11"/>
      <c r="AZ454" s="10"/>
      <c r="BA454" s="10"/>
      <c r="BB454" s="10"/>
      <c r="BC454" s="10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</row>
    <row r="455" spans="1:88" ht="19.5" customHeight="1">
      <c r="A455" s="10"/>
      <c r="B455" s="10"/>
      <c r="C455" s="10"/>
      <c r="D455" s="10"/>
      <c r="E455" s="111"/>
      <c r="F455" s="10"/>
      <c r="G455" s="10"/>
      <c r="H455" s="10"/>
      <c r="I455" s="10"/>
      <c r="J455" s="10"/>
      <c r="K455" s="10"/>
      <c r="L455" s="175"/>
      <c r="M455" s="10"/>
      <c r="N455" s="11"/>
      <c r="O455" s="11"/>
      <c r="P455" s="8"/>
      <c r="Q455" s="8"/>
      <c r="R455" s="76"/>
      <c r="S455" s="154"/>
      <c r="T455" s="154"/>
      <c r="U455" s="154"/>
      <c r="V455" s="154"/>
      <c r="W455" s="154"/>
      <c r="X455" s="187"/>
      <c r="Y455" s="187"/>
      <c r="Z455" s="167"/>
      <c r="AA455" s="10"/>
      <c r="AB455" s="10"/>
      <c r="AC455" s="10"/>
      <c r="AD455" s="10"/>
      <c r="AE455" s="10"/>
      <c r="AF455" s="11"/>
      <c r="AG455" s="10"/>
      <c r="AH455" s="10"/>
      <c r="AI455" s="10"/>
      <c r="AJ455" s="10"/>
      <c r="AK455" s="111"/>
      <c r="AL455" s="10"/>
      <c r="AM455" s="10"/>
      <c r="AN455" s="10"/>
      <c r="AO455" s="10"/>
      <c r="AP455" s="10"/>
      <c r="AQ455" s="10"/>
      <c r="AR455" s="10"/>
      <c r="AS455" s="10"/>
      <c r="AT455" s="111"/>
      <c r="AU455" s="10"/>
      <c r="AV455" s="10"/>
      <c r="AW455" s="10"/>
      <c r="AX455" s="10"/>
      <c r="AY455" s="11"/>
      <c r="AZ455" s="10"/>
      <c r="BA455" s="10"/>
      <c r="BB455" s="10"/>
      <c r="BC455" s="10"/>
      <c r="BD455" s="111"/>
      <c r="BE455" s="10"/>
      <c r="BF455" s="10"/>
      <c r="BG455" s="10"/>
      <c r="BH455" s="10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</row>
    <row r="456" spans="1:88" ht="19.5" customHeight="1">
      <c r="A456" s="10"/>
      <c r="B456" s="10"/>
      <c r="C456" s="10"/>
      <c r="D456" s="10"/>
      <c r="E456" s="11"/>
      <c r="F456" s="11"/>
      <c r="G456" s="11"/>
      <c r="H456" s="11"/>
      <c r="I456" s="11"/>
      <c r="J456" s="11"/>
      <c r="K456" s="11"/>
      <c r="L456" s="168"/>
      <c r="M456" s="10"/>
      <c r="N456" s="16"/>
      <c r="O456" s="11"/>
      <c r="P456" s="8"/>
      <c r="Q456" s="8"/>
      <c r="R456" s="76"/>
      <c r="S456" s="154"/>
      <c r="T456" s="154"/>
      <c r="U456" s="154"/>
      <c r="V456" s="154"/>
      <c r="W456" s="154"/>
      <c r="X456" s="187"/>
      <c r="Y456" s="187"/>
      <c r="Z456" s="167"/>
      <c r="AA456" s="10"/>
      <c r="AB456" s="11"/>
      <c r="AC456" s="11"/>
      <c r="AD456" s="11"/>
      <c r="AE456" s="11"/>
      <c r="AF456" s="11"/>
      <c r="AG456" s="10"/>
      <c r="AH456" s="10"/>
      <c r="AI456" s="10"/>
      <c r="AJ456" s="10"/>
      <c r="AK456" s="11"/>
      <c r="AL456" s="11"/>
      <c r="AM456" s="11"/>
      <c r="AN456" s="11"/>
      <c r="AO456" s="11"/>
      <c r="AP456" s="10"/>
      <c r="AQ456" s="10"/>
      <c r="AR456" s="10"/>
      <c r="AS456" s="10"/>
      <c r="AT456" s="11"/>
      <c r="AU456" s="11"/>
      <c r="AV456" s="11"/>
      <c r="AW456" s="11"/>
      <c r="AX456" s="11"/>
      <c r="AY456" s="11"/>
      <c r="AZ456" s="10"/>
      <c r="BA456" s="10"/>
      <c r="BB456" s="10"/>
      <c r="BC456" s="10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</row>
    <row r="457" spans="1:88" ht="19.5" customHeight="1">
      <c r="A457" s="8"/>
      <c r="B457" s="8"/>
      <c r="C457" s="8"/>
      <c r="D457" s="8"/>
      <c r="E457" s="11"/>
      <c r="F457" s="11"/>
      <c r="G457" s="11"/>
      <c r="H457" s="11"/>
      <c r="I457" s="11"/>
      <c r="J457" s="11"/>
      <c r="K457" s="11"/>
      <c r="L457" s="168"/>
      <c r="M457" s="8"/>
      <c r="N457" s="16"/>
      <c r="O457" s="11"/>
      <c r="P457" s="8"/>
      <c r="Q457" s="8"/>
      <c r="R457" s="76"/>
      <c r="S457" s="154"/>
      <c r="T457" s="154"/>
      <c r="U457" s="154"/>
      <c r="V457" s="154"/>
      <c r="W457" s="154"/>
      <c r="X457" s="187"/>
      <c r="Y457" s="187"/>
      <c r="Z457" s="167"/>
      <c r="AA457" s="8"/>
      <c r="AB457" s="11"/>
      <c r="AC457" s="11"/>
      <c r="AD457" s="11"/>
      <c r="AE457" s="11"/>
      <c r="AF457" s="11"/>
      <c r="AG457" s="8"/>
      <c r="AH457" s="8"/>
      <c r="AI457" s="8"/>
      <c r="AJ457" s="8"/>
      <c r="AK457" s="11"/>
      <c r="AL457" s="11"/>
      <c r="AM457" s="11"/>
      <c r="AN457" s="11"/>
      <c r="AO457" s="11"/>
      <c r="AP457" s="8"/>
      <c r="AQ457" s="8"/>
      <c r="AR457" s="8"/>
      <c r="AS457" s="8"/>
      <c r="AT457" s="11"/>
      <c r="AU457" s="11"/>
      <c r="AV457" s="11"/>
      <c r="AW457" s="11"/>
      <c r="AX457" s="11"/>
      <c r="AY457" s="11"/>
      <c r="AZ457" s="8"/>
      <c r="BA457" s="8"/>
      <c r="BB457" s="8"/>
      <c r="BC457" s="8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</row>
    <row r="458" spans="1:88" ht="19.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175"/>
      <c r="M458" s="54"/>
      <c r="N458" s="16"/>
      <c r="O458" s="11"/>
      <c r="P458" s="8"/>
      <c r="Q458" s="8"/>
      <c r="R458" s="76"/>
      <c r="S458" s="154"/>
      <c r="T458" s="154"/>
      <c r="U458" s="154"/>
      <c r="V458" s="154"/>
      <c r="W458" s="154"/>
      <c r="X458" s="187"/>
      <c r="Y458" s="187"/>
      <c r="Z458" s="167"/>
      <c r="AA458" s="54"/>
      <c r="AB458" s="54"/>
      <c r="AC458" s="54"/>
      <c r="AD458" s="54"/>
      <c r="AE458" s="54"/>
      <c r="AF458" s="11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11"/>
      <c r="AZ458" s="54"/>
      <c r="BA458" s="54"/>
      <c r="BB458" s="54"/>
      <c r="BC458" s="54"/>
      <c r="BD458" s="54"/>
      <c r="BE458" s="54"/>
      <c r="BF458" s="54"/>
      <c r="BG458" s="54"/>
      <c r="BH458" s="54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</row>
    <row r="459" spans="1:88" ht="19.5" customHeight="1">
      <c r="A459" s="8"/>
      <c r="B459" s="8"/>
      <c r="C459" s="8"/>
      <c r="D459" s="8"/>
      <c r="E459" s="8"/>
      <c r="F459" s="8"/>
      <c r="G459" s="8"/>
      <c r="H459" s="8"/>
      <c r="I459" s="8"/>
      <c r="J459" s="61"/>
      <c r="K459" s="61"/>
      <c r="L459" s="188"/>
      <c r="M459" s="8"/>
      <c r="N459" s="16"/>
      <c r="O459" s="11"/>
      <c r="P459" s="8"/>
      <c r="Q459" s="8"/>
      <c r="R459" s="76"/>
      <c r="S459" s="154"/>
      <c r="T459" s="154"/>
      <c r="U459" s="154"/>
      <c r="V459" s="154"/>
      <c r="W459" s="154"/>
      <c r="X459" s="187"/>
      <c r="Y459" s="187"/>
      <c r="Z459" s="167"/>
      <c r="AA459" s="8"/>
      <c r="AB459" s="8"/>
      <c r="AC459" s="61"/>
      <c r="AD459" s="61"/>
      <c r="AE459" s="61"/>
      <c r="AF459" s="11"/>
      <c r="AG459" s="8"/>
      <c r="AH459" s="8"/>
      <c r="AI459" s="8"/>
      <c r="AJ459" s="8"/>
      <c r="AK459" s="8"/>
      <c r="AL459" s="8"/>
      <c r="AM459" s="61"/>
      <c r="AN459" s="61"/>
      <c r="AO459" s="61"/>
      <c r="AP459" s="8"/>
      <c r="AQ459" s="8"/>
      <c r="AR459" s="8"/>
      <c r="AS459" s="8"/>
      <c r="AT459" s="8"/>
      <c r="AU459" s="8"/>
      <c r="AV459" s="61"/>
      <c r="AW459" s="61"/>
      <c r="AX459" s="61"/>
      <c r="AY459" s="11"/>
      <c r="AZ459" s="8"/>
      <c r="BA459" s="8"/>
      <c r="BB459" s="8"/>
      <c r="BC459" s="8"/>
      <c r="BD459" s="8"/>
      <c r="BE459" s="8"/>
      <c r="BF459" s="61"/>
      <c r="BG459" s="61"/>
      <c r="BH459" s="6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</row>
    <row r="460" spans="1:88" ht="19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68"/>
      <c r="M460" s="11"/>
      <c r="N460" s="23"/>
      <c r="O460" s="11"/>
      <c r="P460" s="8"/>
      <c r="Q460" s="8"/>
      <c r="R460" s="76"/>
      <c r="S460" s="154"/>
      <c r="T460" s="154"/>
      <c r="U460" s="154"/>
      <c r="V460" s="154"/>
      <c r="W460" s="154"/>
      <c r="X460" s="187"/>
      <c r="Y460" s="187"/>
      <c r="Z460" s="167"/>
      <c r="AA460" s="11"/>
      <c r="AB460" s="11"/>
      <c r="AC460" s="11"/>
      <c r="AD460" s="11"/>
      <c r="AE460" s="11"/>
      <c r="AF460" s="173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73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</row>
    <row r="461" spans="1:88" ht="19.5" customHeight="1">
      <c r="A461" s="16"/>
      <c r="B461" s="11"/>
      <c r="C461" s="97"/>
      <c r="D461" s="8"/>
      <c r="E461" s="76"/>
      <c r="F461" s="154"/>
      <c r="G461" s="154"/>
      <c r="H461" s="154"/>
      <c r="I461" s="154"/>
      <c r="J461" s="154"/>
      <c r="K461" s="154"/>
      <c r="L461" s="188"/>
      <c r="M461" s="11"/>
      <c r="N461" s="16"/>
      <c r="O461" s="11"/>
      <c r="P461" s="11"/>
      <c r="Q461" s="11"/>
      <c r="R461" s="11"/>
      <c r="S461" s="173"/>
      <c r="T461" s="173"/>
      <c r="U461" s="173"/>
      <c r="V461" s="173"/>
      <c r="W461" s="173"/>
      <c r="X461" s="174"/>
      <c r="Y461" s="174"/>
      <c r="Z461" s="152"/>
      <c r="AA461" s="97"/>
      <c r="AB461" s="154"/>
      <c r="AC461" s="154"/>
      <c r="AD461" s="154"/>
      <c r="AE461" s="154"/>
      <c r="AF461" s="11"/>
      <c r="AG461" s="16"/>
      <c r="AH461" s="11"/>
      <c r="AI461" s="97"/>
      <c r="AJ461" s="8"/>
      <c r="AK461" s="76"/>
      <c r="AL461" s="154"/>
      <c r="AM461" s="154"/>
      <c r="AN461" s="154"/>
      <c r="AO461" s="154"/>
      <c r="AP461" s="16"/>
      <c r="AQ461" s="11"/>
      <c r="AR461" s="97"/>
      <c r="AS461" s="8"/>
      <c r="AT461" s="76"/>
      <c r="AU461" s="154"/>
      <c r="AV461" s="154"/>
      <c r="AW461" s="154"/>
      <c r="AX461" s="154"/>
      <c r="AY461" s="11"/>
      <c r="AZ461" s="16"/>
      <c r="BA461" s="11"/>
      <c r="BB461" s="97"/>
      <c r="BC461" s="8"/>
      <c r="BD461" s="76"/>
      <c r="BE461" s="154"/>
      <c r="BF461" s="154"/>
      <c r="BG461" s="154"/>
      <c r="BH461" s="154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</row>
    <row r="462" spans="1:88" ht="19.5" customHeight="1">
      <c r="A462" s="16"/>
      <c r="B462" s="11"/>
      <c r="C462" s="8"/>
      <c r="D462" s="8"/>
      <c r="E462" s="76"/>
      <c r="F462" s="154"/>
      <c r="G462" s="154"/>
      <c r="H462" s="154"/>
      <c r="I462" s="154"/>
      <c r="J462" s="154"/>
      <c r="K462" s="154"/>
      <c r="L462" s="188"/>
      <c r="M462" s="11"/>
      <c r="N462" s="16"/>
      <c r="O462" s="11"/>
      <c r="P462" s="8"/>
      <c r="Q462" s="8"/>
      <c r="R462" s="76"/>
      <c r="S462" s="154"/>
      <c r="T462" s="154"/>
      <c r="U462" s="154"/>
      <c r="V462" s="154"/>
      <c r="W462" s="154"/>
      <c r="X462" s="187"/>
      <c r="Y462" s="187"/>
      <c r="Z462" s="167"/>
      <c r="AA462" s="8"/>
      <c r="AB462" s="154"/>
      <c r="AC462" s="154"/>
      <c r="AD462" s="154"/>
      <c r="AE462" s="154"/>
      <c r="AF462" s="11"/>
      <c r="AG462" s="16"/>
      <c r="AH462" s="11"/>
      <c r="AI462" s="8"/>
      <c r="AJ462" s="8"/>
      <c r="AK462" s="76"/>
      <c r="AL462" s="154"/>
      <c r="AM462" s="154"/>
      <c r="AN462" s="154"/>
      <c r="AO462" s="154"/>
      <c r="AP462" s="16"/>
      <c r="AQ462" s="11"/>
      <c r="AR462" s="8"/>
      <c r="AS462" s="8"/>
      <c r="AT462" s="76"/>
      <c r="AU462" s="154"/>
      <c r="AV462" s="154"/>
      <c r="AW462" s="154"/>
      <c r="AX462" s="154"/>
      <c r="AY462" s="11"/>
      <c r="AZ462" s="16"/>
      <c r="BA462" s="11"/>
      <c r="BB462" s="8"/>
      <c r="BC462" s="8"/>
      <c r="BD462" s="76"/>
      <c r="BE462" s="154"/>
      <c r="BF462" s="154"/>
      <c r="BG462" s="154"/>
      <c r="BH462" s="154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</row>
    <row r="463" spans="1:88" ht="19.5" customHeight="1">
      <c r="A463" s="16"/>
      <c r="B463" s="11"/>
      <c r="C463" s="8"/>
      <c r="D463" s="8"/>
      <c r="E463" s="76"/>
      <c r="F463" s="154"/>
      <c r="G463" s="154"/>
      <c r="H463" s="154"/>
      <c r="I463" s="154"/>
      <c r="J463" s="154"/>
      <c r="K463" s="154"/>
      <c r="L463" s="188"/>
      <c r="M463" s="11"/>
      <c r="N463" s="11"/>
      <c r="O463" s="11"/>
      <c r="P463" s="16"/>
      <c r="Q463" s="8"/>
      <c r="R463" s="76"/>
      <c r="S463" s="173"/>
      <c r="T463" s="173"/>
      <c r="U463" s="173"/>
      <c r="V463" s="173"/>
      <c r="W463" s="173"/>
      <c r="X463" s="174"/>
      <c r="Y463" s="174"/>
      <c r="Z463" s="152"/>
      <c r="AA463" s="8"/>
      <c r="AB463" s="154"/>
      <c r="AC463" s="154"/>
      <c r="AD463" s="154"/>
      <c r="AE463" s="154"/>
      <c r="AF463" s="11"/>
      <c r="AG463" s="16"/>
      <c r="AH463" s="11"/>
      <c r="AI463" s="8"/>
      <c r="AJ463" s="8"/>
      <c r="AK463" s="76"/>
      <c r="AL463" s="154"/>
      <c r="AM463" s="154"/>
      <c r="AN463" s="154"/>
      <c r="AO463" s="154"/>
      <c r="AP463" s="16"/>
      <c r="AQ463" s="11"/>
      <c r="AR463" s="8"/>
      <c r="AS463" s="8"/>
      <c r="AT463" s="76"/>
      <c r="AU463" s="154"/>
      <c r="AV463" s="154"/>
      <c r="AW463" s="154"/>
      <c r="AX463" s="154"/>
      <c r="AY463" s="11"/>
      <c r="AZ463" s="16"/>
      <c r="BA463" s="11"/>
      <c r="BB463" s="8"/>
      <c r="BC463" s="8"/>
      <c r="BD463" s="76"/>
      <c r="BE463" s="154"/>
      <c r="BF463" s="154"/>
      <c r="BG463" s="154"/>
      <c r="BH463" s="154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</row>
    <row r="464" spans="1:88" ht="19.5" customHeight="1">
      <c r="A464" s="16"/>
      <c r="B464" s="11"/>
      <c r="C464" s="8"/>
      <c r="D464" s="8"/>
      <c r="E464" s="76"/>
      <c r="F464" s="154"/>
      <c r="G464" s="154"/>
      <c r="H464" s="154"/>
      <c r="I464" s="154"/>
      <c r="J464" s="154"/>
      <c r="K464" s="154"/>
      <c r="L464" s="188"/>
      <c r="M464" s="11"/>
      <c r="N464" s="16"/>
      <c r="O464" s="11"/>
      <c r="P464" s="8"/>
      <c r="Q464" s="8"/>
      <c r="R464" s="102"/>
      <c r="S464" s="189"/>
      <c r="T464" s="189"/>
      <c r="U464" s="189"/>
      <c r="V464" s="189"/>
      <c r="W464" s="189"/>
      <c r="X464" s="187"/>
      <c r="Y464" s="187"/>
      <c r="Z464" s="167"/>
      <c r="AA464" s="8"/>
      <c r="AB464" s="154"/>
      <c r="AC464" s="154"/>
      <c r="AD464" s="154"/>
      <c r="AE464" s="154"/>
      <c r="AF464" s="11"/>
      <c r="AG464" s="16"/>
      <c r="AH464" s="11"/>
      <c r="AI464" s="8"/>
      <c r="AJ464" s="8"/>
      <c r="AK464" s="76"/>
      <c r="AL464" s="154"/>
      <c r="AM464" s="154"/>
      <c r="AN464" s="154"/>
      <c r="AO464" s="154"/>
      <c r="AP464" s="16"/>
      <c r="AQ464" s="11"/>
      <c r="AR464" s="8"/>
      <c r="AS464" s="8"/>
      <c r="AT464" s="76"/>
      <c r="AU464" s="154"/>
      <c r="AV464" s="154"/>
      <c r="AW464" s="154"/>
      <c r="AX464" s="154"/>
      <c r="AY464" s="11"/>
      <c r="AZ464" s="16"/>
      <c r="BA464" s="11"/>
      <c r="BB464" s="8"/>
      <c r="BC464" s="8"/>
      <c r="BD464" s="76"/>
      <c r="BE464" s="154"/>
      <c r="BF464" s="154"/>
      <c r="BG464" s="154"/>
      <c r="BH464" s="154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</row>
    <row r="465" spans="1:88" ht="19.5" customHeight="1">
      <c r="A465" s="23"/>
      <c r="B465" s="11"/>
      <c r="C465" s="8"/>
      <c r="D465" s="8"/>
      <c r="E465" s="76"/>
      <c r="F465" s="154"/>
      <c r="G465" s="154"/>
      <c r="H465" s="154"/>
      <c r="I465" s="154"/>
      <c r="J465" s="154"/>
      <c r="K465" s="154"/>
      <c r="L465" s="188"/>
      <c r="M465" s="11"/>
      <c r="N465" s="23"/>
      <c r="O465" s="11"/>
      <c r="P465" s="8"/>
      <c r="Q465" s="8"/>
      <c r="R465" s="76"/>
      <c r="S465" s="173"/>
      <c r="T465" s="173"/>
      <c r="U465" s="173"/>
      <c r="V465" s="173"/>
      <c r="W465" s="173"/>
      <c r="X465" s="174"/>
      <c r="Y465" s="174"/>
      <c r="Z465" s="152"/>
      <c r="AA465" s="8"/>
      <c r="AB465" s="154"/>
      <c r="AC465" s="154"/>
      <c r="AD465" s="154"/>
      <c r="AE465" s="154"/>
      <c r="AF465" s="11"/>
      <c r="AG465" s="23"/>
      <c r="AH465" s="11"/>
      <c r="AI465" s="8"/>
      <c r="AJ465" s="8"/>
      <c r="AK465" s="76"/>
      <c r="AL465" s="154"/>
      <c r="AM465" s="154"/>
      <c r="AN465" s="154"/>
      <c r="AO465" s="154"/>
      <c r="AP465" s="23"/>
      <c r="AQ465" s="11"/>
      <c r="AR465" s="8"/>
      <c r="AS465" s="8"/>
      <c r="AT465" s="76"/>
      <c r="AU465" s="154"/>
      <c r="AV465" s="154"/>
      <c r="AW465" s="154"/>
      <c r="AX465" s="154"/>
      <c r="AY465" s="11"/>
      <c r="AZ465" s="23"/>
      <c r="BA465" s="11"/>
      <c r="BB465" s="8"/>
      <c r="BC465" s="8"/>
      <c r="BD465" s="76"/>
      <c r="BE465" s="154"/>
      <c r="BF465" s="154"/>
      <c r="BG465" s="154"/>
      <c r="BH465" s="154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</row>
    <row r="466" spans="1:88" ht="19.5" customHeight="1">
      <c r="A466" s="16"/>
      <c r="B466" s="11"/>
      <c r="C466" s="8"/>
      <c r="D466" s="8"/>
      <c r="E466" s="76"/>
      <c r="F466" s="154"/>
      <c r="G466" s="154"/>
      <c r="H466" s="154"/>
      <c r="I466" s="154"/>
      <c r="J466" s="154"/>
      <c r="K466" s="154"/>
      <c r="L466" s="188"/>
      <c r="M466" s="11"/>
      <c r="N466" s="16"/>
      <c r="O466" s="11"/>
      <c r="P466" s="8"/>
      <c r="Q466" s="8"/>
      <c r="R466" s="76"/>
      <c r="S466" s="189"/>
      <c r="T466" s="189"/>
      <c r="U466" s="189"/>
      <c r="V466" s="189"/>
      <c r="W466" s="189"/>
      <c r="X466" s="187"/>
      <c r="Y466" s="187"/>
      <c r="Z466" s="167"/>
      <c r="AA466" s="8"/>
      <c r="AB466" s="154"/>
      <c r="AC466" s="154"/>
      <c r="AD466" s="154"/>
      <c r="AE466" s="154"/>
      <c r="AF466" s="11"/>
      <c r="AG466" s="16"/>
      <c r="AH466" s="11"/>
      <c r="AI466" s="8"/>
      <c r="AJ466" s="8"/>
      <c r="AK466" s="76"/>
      <c r="AL466" s="154"/>
      <c r="AM466" s="154"/>
      <c r="AN466" s="154"/>
      <c r="AO466" s="154"/>
      <c r="AP466" s="16"/>
      <c r="AQ466" s="11"/>
      <c r="AR466" s="8"/>
      <c r="AS466" s="8"/>
      <c r="AT466" s="76"/>
      <c r="AU466" s="154"/>
      <c r="AV466" s="154"/>
      <c r="AW466" s="154"/>
      <c r="AX466" s="154"/>
      <c r="AY466" s="11"/>
      <c r="AZ466" s="16"/>
      <c r="BA466" s="11"/>
      <c r="BB466" s="8"/>
      <c r="BC466" s="8"/>
      <c r="BD466" s="76"/>
      <c r="BE466" s="154"/>
      <c r="BF466" s="154"/>
      <c r="BG466" s="154"/>
      <c r="BH466" s="154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</row>
    <row r="467" spans="1:88" ht="19.5" customHeight="1">
      <c r="A467" s="16"/>
      <c r="B467" s="11"/>
      <c r="C467" s="8"/>
      <c r="D467" s="8"/>
      <c r="E467" s="76"/>
      <c r="F467" s="154"/>
      <c r="G467" s="154"/>
      <c r="H467" s="154"/>
      <c r="I467" s="154"/>
      <c r="J467" s="154"/>
      <c r="K467" s="154"/>
      <c r="L467" s="188"/>
      <c r="M467" s="11"/>
      <c r="N467" s="23"/>
      <c r="O467" s="11"/>
      <c r="P467" s="8"/>
      <c r="Q467" s="8"/>
      <c r="R467" s="76"/>
      <c r="S467" s="173"/>
      <c r="T467" s="173"/>
      <c r="U467" s="173"/>
      <c r="V467" s="173"/>
      <c r="W467" s="173"/>
      <c r="X467" s="174"/>
      <c r="Y467" s="174"/>
      <c r="Z467" s="152"/>
      <c r="AA467" s="8"/>
      <c r="AB467" s="154"/>
      <c r="AC467" s="154"/>
      <c r="AD467" s="154"/>
      <c r="AE467" s="154"/>
      <c r="AF467" s="11"/>
      <c r="AG467" s="16"/>
      <c r="AH467" s="11"/>
      <c r="AI467" s="8"/>
      <c r="AJ467" s="8"/>
      <c r="AK467" s="76"/>
      <c r="AL467" s="154"/>
      <c r="AM467" s="154"/>
      <c r="AN467" s="154"/>
      <c r="AO467" s="154"/>
      <c r="AP467" s="16"/>
      <c r="AQ467" s="11"/>
      <c r="AR467" s="8"/>
      <c r="AS467" s="8"/>
      <c r="AT467" s="76"/>
      <c r="AU467" s="154"/>
      <c r="AV467" s="154"/>
      <c r="AW467" s="154"/>
      <c r="AX467" s="154"/>
      <c r="AY467" s="11"/>
      <c r="AZ467" s="16"/>
      <c r="BA467" s="11"/>
      <c r="BB467" s="8"/>
      <c r="BC467" s="8"/>
      <c r="BD467" s="76"/>
      <c r="BE467" s="154"/>
      <c r="BF467" s="154"/>
      <c r="BG467" s="154"/>
      <c r="BH467" s="154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</row>
    <row r="468" spans="1:88" ht="19.5" customHeight="1">
      <c r="A468" s="11"/>
      <c r="B468" s="11"/>
      <c r="C468" s="11"/>
      <c r="D468" s="11"/>
      <c r="E468" s="11"/>
      <c r="F468" s="173"/>
      <c r="G468" s="173"/>
      <c r="H468" s="173"/>
      <c r="I468" s="173"/>
      <c r="J468" s="173"/>
      <c r="K468" s="173"/>
      <c r="L468" s="168"/>
      <c r="M468" s="11"/>
      <c r="N468" s="16"/>
      <c r="O468" s="11"/>
      <c r="P468" s="8"/>
      <c r="Q468" s="8"/>
      <c r="R468" s="76"/>
      <c r="S468" s="154"/>
      <c r="T468" s="154"/>
      <c r="U468" s="154"/>
      <c r="V468" s="154"/>
      <c r="W468" s="154"/>
      <c r="X468" s="187"/>
      <c r="Y468" s="187"/>
      <c r="Z468" s="167"/>
      <c r="AA468" s="11"/>
      <c r="AB468" s="173"/>
      <c r="AC468" s="173"/>
      <c r="AD468" s="173"/>
      <c r="AE468" s="173"/>
      <c r="AF468" s="11"/>
      <c r="AG468" s="11"/>
      <c r="AH468" s="11"/>
      <c r="AI468" s="11"/>
      <c r="AJ468" s="11"/>
      <c r="AK468" s="11"/>
      <c r="AL468" s="173"/>
      <c r="AM468" s="173"/>
      <c r="AN468" s="173"/>
      <c r="AO468" s="173"/>
      <c r="AP468" s="11"/>
      <c r="AQ468" s="11"/>
      <c r="AR468" s="11"/>
      <c r="AS468" s="11"/>
      <c r="AT468" s="11"/>
      <c r="AU468" s="173"/>
      <c r="AV468" s="173"/>
      <c r="AW468" s="173"/>
      <c r="AX468" s="173"/>
      <c r="AY468" s="11"/>
      <c r="AZ468" s="11"/>
      <c r="BA468" s="11"/>
      <c r="BB468" s="11"/>
      <c r="BC468" s="11"/>
      <c r="BD468" s="11"/>
      <c r="BE468" s="173"/>
      <c r="BF468" s="173"/>
      <c r="BG468" s="173"/>
      <c r="BH468" s="173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</row>
    <row r="469" spans="1:88" ht="19.5" customHeight="1">
      <c r="A469" s="16"/>
      <c r="B469" s="11"/>
      <c r="C469" s="8"/>
      <c r="D469" s="8"/>
      <c r="E469" s="76"/>
      <c r="F469" s="154"/>
      <c r="G469" s="154"/>
      <c r="H469" s="154"/>
      <c r="I469" s="154"/>
      <c r="J469" s="154"/>
      <c r="K469" s="154"/>
      <c r="L469" s="188"/>
      <c r="M469" s="11"/>
      <c r="N469" s="16"/>
      <c r="O469" s="11"/>
      <c r="P469" s="11"/>
      <c r="Q469" s="11"/>
      <c r="R469" s="11"/>
      <c r="S469" s="173"/>
      <c r="T469" s="173"/>
      <c r="U469" s="173"/>
      <c r="V469" s="173"/>
      <c r="W469" s="173"/>
      <c r="X469" s="174"/>
      <c r="Y469" s="174"/>
      <c r="Z469" s="152"/>
      <c r="AA469" s="8"/>
      <c r="AB469" s="154"/>
      <c r="AC469" s="154"/>
      <c r="AD469" s="154"/>
      <c r="AE469" s="154"/>
      <c r="AF469" s="11"/>
      <c r="AG469" s="16"/>
      <c r="AH469" s="11"/>
      <c r="AI469" s="8"/>
      <c r="AJ469" s="8"/>
      <c r="AK469" s="76"/>
      <c r="AL469" s="154"/>
      <c r="AM469" s="154"/>
      <c r="AN469" s="154"/>
      <c r="AO469" s="154"/>
      <c r="AP469" s="16"/>
      <c r="AQ469" s="11"/>
      <c r="AR469" s="8"/>
      <c r="AS469" s="8"/>
      <c r="AT469" s="76"/>
      <c r="AU469" s="154"/>
      <c r="AV469" s="154"/>
      <c r="AW469" s="154"/>
      <c r="AX469" s="154"/>
      <c r="AY469" s="11"/>
      <c r="AZ469" s="16"/>
      <c r="BA469" s="11"/>
      <c r="BB469" s="8"/>
      <c r="BC469" s="8"/>
      <c r="BD469" s="76"/>
      <c r="BE469" s="154"/>
      <c r="BF469" s="154"/>
      <c r="BG469" s="154"/>
      <c r="BH469" s="154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</row>
    <row r="470" spans="1:88" ht="19.5" customHeight="1">
      <c r="A470" s="23"/>
      <c r="B470" s="11"/>
      <c r="C470" s="16"/>
      <c r="D470" s="8"/>
      <c r="E470" s="76"/>
      <c r="F470" s="173"/>
      <c r="G470" s="173"/>
      <c r="H470" s="173"/>
      <c r="I470" s="173"/>
      <c r="J470" s="173"/>
      <c r="K470" s="173"/>
      <c r="L470" s="168"/>
      <c r="M470" s="11"/>
      <c r="N470" s="16"/>
      <c r="O470" s="11"/>
      <c r="P470" s="8"/>
      <c r="Q470" s="8"/>
      <c r="R470" s="76"/>
      <c r="S470" s="154" t="e">
        <f>SUM(#REF!/#REF!)*100</f>
        <v>#REF!</v>
      </c>
      <c r="T470" s="154"/>
      <c r="U470" s="154"/>
      <c r="V470" s="154"/>
      <c r="W470" s="154"/>
      <c r="X470" s="187" t="e">
        <f t="shared" ref="X470:Z470" si="21">SUM(#REF!/#REF!)*100</f>
        <v>#REF!</v>
      </c>
      <c r="Y470" s="187" t="e">
        <f t="shared" si="21"/>
        <v>#REF!</v>
      </c>
      <c r="Z470" s="167" t="e">
        <f t="shared" si="21"/>
        <v>#REF!</v>
      </c>
      <c r="AA470" s="16"/>
      <c r="AB470" s="173"/>
      <c r="AC470" s="173"/>
      <c r="AD470" s="173"/>
      <c r="AE470" s="173"/>
      <c r="AF470" s="11"/>
      <c r="AG470" s="23"/>
      <c r="AH470" s="11"/>
      <c r="AI470" s="16"/>
      <c r="AJ470" s="8"/>
      <c r="AK470" s="76"/>
      <c r="AL470" s="11"/>
      <c r="AM470" s="11"/>
      <c r="AN470" s="11"/>
      <c r="AO470" s="11"/>
      <c r="AP470" s="23"/>
      <c r="AQ470" s="11"/>
      <c r="AR470" s="16"/>
      <c r="AS470" s="8"/>
      <c r="AT470" s="76"/>
      <c r="AU470" s="11"/>
      <c r="AV470" s="11"/>
      <c r="AW470" s="11"/>
      <c r="AX470" s="11"/>
      <c r="AY470" s="11"/>
      <c r="AZ470" s="23"/>
      <c r="BA470" s="11"/>
      <c r="BB470" s="16"/>
      <c r="BC470" s="8"/>
      <c r="BD470" s="76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</row>
    <row r="471" spans="1:88" ht="19.5" customHeight="1">
      <c r="A471" s="16"/>
      <c r="B471" s="11"/>
      <c r="C471" s="8"/>
      <c r="D471" s="8"/>
      <c r="E471" s="102"/>
      <c r="F471" s="189"/>
      <c r="G471" s="189"/>
      <c r="H471" s="189"/>
      <c r="I471" s="189"/>
      <c r="J471" s="189"/>
      <c r="K471" s="189"/>
      <c r="L471" s="175"/>
      <c r="M471" s="11"/>
      <c r="N471" s="11"/>
      <c r="O471" s="11"/>
      <c r="P471" s="8"/>
      <c r="Q471" s="8"/>
      <c r="R471" s="76"/>
      <c r="S471" s="154"/>
      <c r="T471" s="154"/>
      <c r="U471" s="154"/>
      <c r="V471" s="154"/>
      <c r="W471" s="154"/>
      <c r="X471" s="187"/>
      <c r="Y471" s="187"/>
      <c r="Z471" s="167"/>
      <c r="AA471" s="8"/>
      <c r="AB471" s="189"/>
      <c r="AC471" s="189"/>
      <c r="AD471" s="189"/>
      <c r="AE471" s="189"/>
      <c r="AF471" s="11"/>
      <c r="AG471" s="16"/>
      <c r="AH471" s="11"/>
      <c r="AI471" s="8"/>
      <c r="AJ471" s="8"/>
      <c r="AK471" s="102"/>
      <c r="AL471" s="84"/>
      <c r="AM471" s="84"/>
      <c r="AN471" s="84"/>
      <c r="AO471" s="84"/>
      <c r="AP471" s="16"/>
      <c r="AQ471" s="11"/>
      <c r="AR471" s="8"/>
      <c r="AS471" s="8"/>
      <c r="AT471" s="102"/>
      <c r="AU471" s="84"/>
      <c r="AV471" s="84"/>
      <c r="AW471" s="84"/>
      <c r="AX471" s="84"/>
      <c r="AY471" s="11"/>
      <c r="AZ471" s="16"/>
      <c r="BA471" s="11"/>
      <c r="BB471" s="8"/>
      <c r="BC471" s="8"/>
      <c r="BD471" s="102"/>
      <c r="BE471" s="84"/>
      <c r="BF471" s="84"/>
      <c r="BG471" s="84"/>
      <c r="BH471" s="84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</row>
    <row r="472" spans="1:88" ht="19.5" customHeight="1">
      <c r="A472" s="23"/>
      <c r="B472" s="11"/>
      <c r="C472" s="8"/>
      <c r="D472" s="8"/>
      <c r="E472" s="76"/>
      <c r="F472" s="173"/>
      <c r="G472" s="173"/>
      <c r="H472" s="173"/>
      <c r="I472" s="173"/>
      <c r="J472" s="173"/>
      <c r="K472" s="173"/>
      <c r="L472" s="168"/>
      <c r="M472" s="11"/>
      <c r="N472" s="16" t="s">
        <v>75</v>
      </c>
      <c r="O472" s="11"/>
      <c r="P472" s="8"/>
      <c r="Q472" s="8"/>
      <c r="R472" s="102"/>
      <c r="S472" s="189" t="s">
        <v>76</v>
      </c>
      <c r="T472" s="189"/>
      <c r="U472" s="189"/>
      <c r="V472" s="189"/>
      <c r="W472" s="189"/>
      <c r="X472" s="187" t="s">
        <v>76</v>
      </c>
      <c r="Y472" s="187" t="s">
        <v>76</v>
      </c>
      <c r="Z472" s="167" t="s">
        <v>76</v>
      </c>
      <c r="AA472" s="8"/>
      <c r="AB472" s="173"/>
      <c r="AC472" s="173"/>
      <c r="AD472" s="173"/>
      <c r="AE472" s="173"/>
      <c r="AF472" s="11"/>
      <c r="AG472" s="23"/>
      <c r="AH472" s="11"/>
      <c r="AI472" s="8"/>
      <c r="AJ472" s="8"/>
      <c r="AK472" s="76"/>
      <c r="AL472" s="11"/>
      <c r="AM472" s="11"/>
      <c r="AN472" s="11"/>
      <c r="AO472" s="11"/>
      <c r="AP472" s="23"/>
      <c r="AQ472" s="11"/>
      <c r="AR472" s="8"/>
      <c r="AS472" s="8"/>
      <c r="AT472" s="76"/>
      <c r="AU472" s="11"/>
      <c r="AV472" s="11"/>
      <c r="AW472" s="11"/>
      <c r="AX472" s="11"/>
      <c r="AY472" s="11"/>
      <c r="AZ472" s="23"/>
      <c r="BA472" s="11"/>
      <c r="BB472" s="8"/>
      <c r="BC472" s="8"/>
      <c r="BD472" s="76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</row>
    <row r="473" spans="1:88" ht="19.5" customHeight="1">
      <c r="A473" s="16"/>
      <c r="B473" s="11"/>
      <c r="C473" s="8"/>
      <c r="D473" s="8"/>
      <c r="E473" s="76"/>
      <c r="F473" s="189"/>
      <c r="G473" s="189"/>
      <c r="H473" s="189"/>
      <c r="I473" s="189"/>
      <c r="J473" s="189"/>
      <c r="K473" s="189"/>
      <c r="L473" s="175"/>
      <c r="M473" s="11"/>
      <c r="N473" s="23" t="s">
        <v>77</v>
      </c>
      <c r="O473" s="11"/>
      <c r="P473" s="8"/>
      <c r="Q473" s="8"/>
      <c r="R473" s="76"/>
      <c r="S473" s="154" t="e">
        <f>SUM(#REF!/#REF!)*100</f>
        <v>#REF!</v>
      </c>
      <c r="T473" s="154"/>
      <c r="U473" s="154"/>
      <c r="V473" s="154"/>
      <c r="W473" s="154"/>
      <c r="X473" s="187" t="e">
        <f t="shared" ref="X473:Z473" si="22">SUM(#REF!/#REF!)*100</f>
        <v>#REF!</v>
      </c>
      <c r="Y473" s="187" t="e">
        <f t="shared" si="22"/>
        <v>#REF!</v>
      </c>
      <c r="Z473" s="167" t="e">
        <f t="shared" si="22"/>
        <v>#REF!</v>
      </c>
      <c r="AA473" s="8"/>
      <c r="AB473" s="189"/>
      <c r="AC473" s="189"/>
      <c r="AD473" s="189"/>
      <c r="AE473" s="189"/>
      <c r="AF473" s="11"/>
      <c r="AG473" s="16"/>
      <c r="AH473" s="11"/>
      <c r="AI473" s="8"/>
      <c r="AJ473" s="8"/>
      <c r="AK473" s="76"/>
      <c r="AL473" s="84"/>
      <c r="AM473" s="84"/>
      <c r="AN473" s="84"/>
      <c r="AO473" s="84"/>
      <c r="AP473" s="16"/>
      <c r="AQ473" s="11"/>
      <c r="AR473" s="8"/>
      <c r="AS473" s="8"/>
      <c r="AT473" s="76"/>
      <c r="AU473" s="84"/>
      <c r="AV473" s="84"/>
      <c r="AW473" s="84"/>
      <c r="AX473" s="84"/>
      <c r="AY473" s="11"/>
      <c r="AZ473" s="16"/>
      <c r="BA473" s="11"/>
      <c r="BB473" s="8"/>
      <c r="BC473" s="8"/>
      <c r="BD473" s="76"/>
      <c r="BE473" s="84"/>
      <c r="BF473" s="84"/>
      <c r="BG473" s="84"/>
      <c r="BH473" s="84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</row>
    <row r="474" spans="1:88" ht="19.5" customHeight="1">
      <c r="A474" s="16"/>
      <c r="B474" s="11"/>
      <c r="C474" s="8"/>
      <c r="D474" s="8"/>
      <c r="E474" s="76"/>
      <c r="F474" s="173"/>
      <c r="G474" s="173"/>
      <c r="H474" s="173"/>
      <c r="I474" s="173"/>
      <c r="J474" s="173"/>
      <c r="K474" s="173"/>
      <c r="L474" s="168"/>
      <c r="M474" s="11"/>
      <c r="N474" s="16" t="s">
        <v>78</v>
      </c>
      <c r="O474" s="11"/>
      <c r="P474" s="8"/>
      <c r="Q474" s="8"/>
      <c r="R474" s="76"/>
      <c r="S474" s="173"/>
      <c r="T474" s="173"/>
      <c r="U474" s="173"/>
      <c r="V474" s="173"/>
      <c r="W474" s="173"/>
      <c r="X474" s="174"/>
      <c r="Y474" s="174"/>
      <c r="Z474" s="152"/>
      <c r="AA474" s="8"/>
      <c r="AB474" s="173"/>
      <c r="AC474" s="173"/>
      <c r="AD474" s="173"/>
      <c r="AE474" s="173"/>
      <c r="AF474" s="11"/>
      <c r="AG474" s="16"/>
      <c r="AH474" s="11"/>
      <c r="AI474" s="8"/>
      <c r="AJ474" s="8"/>
      <c r="AK474" s="76"/>
      <c r="AL474" s="11"/>
      <c r="AM474" s="11"/>
      <c r="AN474" s="11"/>
      <c r="AO474" s="11"/>
      <c r="AP474" s="16"/>
      <c r="AQ474" s="11"/>
      <c r="AR474" s="8"/>
      <c r="AS474" s="8"/>
      <c r="AT474" s="76"/>
      <c r="AU474" s="11"/>
      <c r="AV474" s="11"/>
      <c r="AW474" s="11"/>
      <c r="AX474" s="11"/>
      <c r="AY474" s="11"/>
      <c r="AZ474" s="16"/>
      <c r="BA474" s="11"/>
      <c r="BB474" s="8"/>
      <c r="BC474" s="8"/>
      <c r="BD474" s="76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</row>
    <row r="475" spans="1:88" ht="19.5" customHeight="1">
      <c r="A475" s="16"/>
      <c r="B475" s="11"/>
      <c r="C475" s="8"/>
      <c r="D475" s="8"/>
      <c r="E475" s="76"/>
      <c r="F475" s="154"/>
      <c r="G475" s="154"/>
      <c r="H475" s="154"/>
      <c r="I475" s="154"/>
      <c r="J475" s="154"/>
      <c r="K475" s="154"/>
      <c r="L475" s="188"/>
      <c r="M475" s="11"/>
      <c r="N475" s="16" t="s">
        <v>79</v>
      </c>
      <c r="O475" s="11"/>
      <c r="P475" s="11"/>
      <c r="Q475" s="11"/>
      <c r="R475" s="11"/>
      <c r="S475" s="154"/>
      <c r="T475" s="154"/>
      <c r="U475" s="154"/>
      <c r="V475" s="154"/>
      <c r="W475" s="154"/>
      <c r="X475" s="187"/>
      <c r="Y475" s="187"/>
      <c r="Z475" s="167"/>
      <c r="AA475" s="8"/>
      <c r="AB475" s="154"/>
      <c r="AC475" s="154"/>
      <c r="AD475" s="154"/>
      <c r="AE475" s="154"/>
      <c r="AF475" s="11"/>
      <c r="AG475" s="16"/>
      <c r="AH475" s="11"/>
      <c r="AI475" s="8"/>
      <c r="AJ475" s="8"/>
      <c r="AK475" s="76"/>
      <c r="AL475" s="154"/>
      <c r="AM475" s="154"/>
      <c r="AN475" s="154"/>
      <c r="AO475" s="154"/>
      <c r="AP475" s="16"/>
      <c r="AQ475" s="11"/>
      <c r="AR475" s="8"/>
      <c r="AS475" s="8"/>
      <c r="AT475" s="76"/>
      <c r="AU475" s="154"/>
      <c r="AV475" s="154"/>
      <c r="AW475" s="154"/>
      <c r="AX475" s="154"/>
      <c r="AY475" s="11"/>
      <c r="AZ475" s="16"/>
      <c r="BA475" s="11"/>
      <c r="BB475" s="8"/>
      <c r="BC475" s="8"/>
      <c r="BD475" s="76"/>
      <c r="BE475" s="154"/>
      <c r="BF475" s="154"/>
      <c r="BG475" s="154"/>
      <c r="BH475" s="154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</row>
    <row r="476" spans="1:88" ht="19.5" customHeight="1">
      <c r="A476" s="11"/>
      <c r="B476" s="11"/>
      <c r="C476" s="11"/>
      <c r="D476" s="11"/>
      <c r="E476" s="11"/>
      <c r="F476" s="173"/>
      <c r="G476" s="173"/>
      <c r="H476" s="173"/>
      <c r="I476" s="173"/>
      <c r="J476" s="173"/>
      <c r="K476" s="173"/>
      <c r="L476" s="168"/>
      <c r="M476" s="11"/>
      <c r="N476" s="16" t="s">
        <v>80</v>
      </c>
      <c r="O476" s="11"/>
      <c r="P476" s="8"/>
      <c r="Q476" s="8"/>
      <c r="R476" s="76"/>
      <c r="S476" s="154" t="e">
        <f>SUM(#REF!/#REF!)*100</f>
        <v>#REF!</v>
      </c>
      <c r="T476" s="154"/>
      <c r="U476" s="154"/>
      <c r="V476" s="154"/>
      <c r="W476" s="154"/>
      <c r="X476" s="187" t="e">
        <f t="shared" ref="X476:Z476" si="23">SUM(#REF!/#REF!)*100</f>
        <v>#REF!</v>
      </c>
      <c r="Y476" s="187" t="e">
        <f t="shared" si="23"/>
        <v>#REF!</v>
      </c>
      <c r="Z476" s="167" t="e">
        <f t="shared" si="23"/>
        <v>#REF!</v>
      </c>
      <c r="AA476" s="11"/>
      <c r="AB476" s="173"/>
      <c r="AC476" s="173"/>
      <c r="AD476" s="173"/>
      <c r="AE476" s="173"/>
      <c r="AF476" s="11"/>
      <c r="AG476" s="11"/>
      <c r="AH476" s="11"/>
      <c r="AI476" s="11"/>
      <c r="AJ476" s="11"/>
      <c r="AK476" s="11"/>
      <c r="AL476" s="173"/>
      <c r="AM476" s="173"/>
      <c r="AN476" s="173"/>
      <c r="AO476" s="173"/>
      <c r="AP476" s="11"/>
      <c r="AQ476" s="11"/>
      <c r="AR476" s="11"/>
      <c r="AS476" s="11"/>
      <c r="AT476" s="11"/>
      <c r="AU476" s="173"/>
      <c r="AV476" s="173"/>
      <c r="AW476" s="173"/>
      <c r="AX476" s="173"/>
      <c r="AY476" s="11"/>
      <c r="AZ476" s="11"/>
      <c r="BA476" s="11"/>
      <c r="BB476" s="11"/>
      <c r="BC476" s="11"/>
      <c r="BD476" s="11"/>
      <c r="BE476" s="173"/>
      <c r="BF476" s="173"/>
      <c r="BG476" s="173"/>
      <c r="BH476" s="173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</row>
    <row r="477" spans="1:88" ht="19.5" customHeight="1">
      <c r="A477" s="16" t="s">
        <v>75</v>
      </c>
      <c r="B477" s="11"/>
      <c r="C477" s="8"/>
      <c r="D477" s="8"/>
      <c r="E477" s="76"/>
      <c r="F477" s="154" t="e">
        <f>SUM(#REF!/#REF!)*100</f>
        <v>#REF!</v>
      </c>
      <c r="G477" s="154"/>
      <c r="H477" s="154"/>
      <c r="I477" s="154"/>
      <c r="J477" s="154" t="e">
        <f t="shared" ref="J477:L477" si="24">SUM(#REF!/#REF!)*100</f>
        <v>#REF!</v>
      </c>
      <c r="K477" s="154" t="e">
        <f t="shared" si="24"/>
        <v>#REF!</v>
      </c>
      <c r="L477" s="188" t="e">
        <f t="shared" si="24"/>
        <v>#REF!</v>
      </c>
      <c r="M477" s="11"/>
      <c r="N477" s="11"/>
      <c r="O477" s="11"/>
      <c r="P477" s="8"/>
      <c r="Q477" s="8"/>
      <c r="R477" s="76"/>
      <c r="S477" s="154"/>
      <c r="T477" s="154"/>
      <c r="U477" s="154"/>
      <c r="V477" s="154"/>
      <c r="W477" s="154"/>
      <c r="X477" s="187"/>
      <c r="Y477" s="187"/>
      <c r="Z477" s="167"/>
      <c r="AA477" s="8"/>
      <c r="AB477" s="154" t="e">
        <f t="shared" ref="AB477:AE477" si="25">SUM(#REF!/#REF!)*100</f>
        <v>#REF!</v>
      </c>
      <c r="AC477" s="154" t="e">
        <f t="shared" si="25"/>
        <v>#REF!</v>
      </c>
      <c r="AD477" s="154" t="e">
        <f t="shared" si="25"/>
        <v>#REF!</v>
      </c>
      <c r="AE477" s="154" t="e">
        <f t="shared" si="25"/>
        <v>#REF!</v>
      </c>
      <c r="AF477" s="11"/>
      <c r="AG477" s="16"/>
      <c r="AH477" s="11"/>
      <c r="AI477" s="8"/>
      <c r="AJ477" s="8"/>
      <c r="AK477" s="76"/>
      <c r="AL477" s="154"/>
      <c r="AM477" s="154"/>
      <c r="AN477" s="154"/>
      <c r="AO477" s="154"/>
      <c r="AP477" s="16"/>
      <c r="AQ477" s="11"/>
      <c r="AR477" s="8"/>
      <c r="AS477" s="8"/>
      <c r="AT477" s="76"/>
      <c r="AU477" s="154"/>
      <c r="AV477" s="154"/>
      <c r="AW477" s="154"/>
      <c r="AX477" s="154"/>
      <c r="AY477" s="11"/>
      <c r="AZ477" s="16"/>
      <c r="BA477" s="11"/>
      <c r="BB477" s="8"/>
      <c r="BC477" s="8"/>
      <c r="BD477" s="76"/>
      <c r="BE477" s="154"/>
      <c r="BF477" s="154"/>
      <c r="BG477" s="154"/>
      <c r="BH477" s="154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</row>
    <row r="478" spans="1:88" ht="19.5" customHeight="1">
      <c r="A478" s="23" t="s">
        <v>77</v>
      </c>
      <c r="B478" s="11"/>
      <c r="C478" s="8"/>
      <c r="D478" s="8"/>
      <c r="E478" s="76"/>
      <c r="F478" s="154"/>
      <c r="G478" s="154"/>
      <c r="H478" s="154"/>
      <c r="I478" s="154"/>
      <c r="J478" s="154"/>
      <c r="K478" s="154"/>
      <c r="L478" s="188"/>
      <c r="M478" s="11"/>
      <c r="N478" s="16" t="s">
        <v>81</v>
      </c>
      <c r="O478" s="11"/>
      <c r="P478" s="8"/>
      <c r="Q478" s="8"/>
      <c r="R478" s="76"/>
      <c r="S478" s="154" t="e">
        <f>SUM(#REF!/#REF!)*100</f>
        <v>#REF!</v>
      </c>
      <c r="T478" s="154"/>
      <c r="U478" s="154"/>
      <c r="V478" s="154"/>
      <c r="W478" s="154"/>
      <c r="X478" s="187" t="e">
        <f t="shared" ref="X478:Z478" si="26">SUM(#REF!/#REF!)*100</f>
        <v>#REF!</v>
      </c>
      <c r="Y478" s="187" t="e">
        <f t="shared" si="26"/>
        <v>#REF!</v>
      </c>
      <c r="Z478" s="167" t="e">
        <f t="shared" si="26"/>
        <v>#REF!</v>
      </c>
      <c r="AA478" s="8"/>
      <c r="AB478" s="154"/>
      <c r="AC478" s="154"/>
      <c r="AD478" s="154"/>
      <c r="AE478" s="154"/>
      <c r="AF478" s="11"/>
      <c r="AG478" s="23"/>
      <c r="AH478" s="11"/>
      <c r="AI478" s="8"/>
      <c r="AJ478" s="8"/>
      <c r="AK478" s="76"/>
      <c r="AL478" s="73"/>
      <c r="AM478" s="73"/>
      <c r="AN478" s="73"/>
      <c r="AO478" s="73"/>
      <c r="AP478" s="23"/>
      <c r="AQ478" s="11"/>
      <c r="AR478" s="8"/>
      <c r="AS478" s="8"/>
      <c r="AT478" s="76"/>
      <c r="AU478" s="73"/>
      <c r="AV478" s="73"/>
      <c r="AW478" s="73"/>
      <c r="AX478" s="73"/>
      <c r="AY478" s="11"/>
      <c r="AZ478" s="23"/>
      <c r="BA478" s="11"/>
      <c r="BB478" s="8"/>
      <c r="BC478" s="8"/>
      <c r="BD478" s="76"/>
      <c r="BE478" s="73"/>
      <c r="BF478" s="73"/>
      <c r="BG478" s="73"/>
      <c r="BH478" s="73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</row>
    <row r="479" spans="1:88" ht="19.5" customHeight="1">
      <c r="A479" s="16" t="s">
        <v>78</v>
      </c>
      <c r="B479" s="11"/>
      <c r="C479" s="8"/>
      <c r="D479" s="8"/>
      <c r="E479" s="102"/>
      <c r="F479" s="189" t="s">
        <v>76</v>
      </c>
      <c r="G479" s="189"/>
      <c r="H479" s="189"/>
      <c r="I479" s="189"/>
      <c r="J479" s="189" t="s">
        <v>76</v>
      </c>
      <c r="K479" s="189" t="s">
        <v>76</v>
      </c>
      <c r="L479" s="175" t="s">
        <v>76</v>
      </c>
      <c r="M479" s="11"/>
      <c r="N479" s="23" t="s">
        <v>82</v>
      </c>
      <c r="O479" s="11"/>
      <c r="P479" s="8"/>
      <c r="Q479" s="8"/>
      <c r="R479" s="102"/>
      <c r="S479" s="189" t="s">
        <v>76</v>
      </c>
      <c r="T479" s="189"/>
      <c r="U479" s="189"/>
      <c r="V479" s="189"/>
      <c r="W479" s="189"/>
      <c r="X479" s="187" t="s">
        <v>76</v>
      </c>
      <c r="Y479" s="187" t="s">
        <v>76</v>
      </c>
      <c r="Z479" s="167" t="s">
        <v>76</v>
      </c>
      <c r="AA479" s="8"/>
      <c r="AB479" s="189" t="s">
        <v>76</v>
      </c>
      <c r="AC479" s="189" t="s">
        <v>76</v>
      </c>
      <c r="AD479" s="189" t="s">
        <v>76</v>
      </c>
      <c r="AE479" s="189" t="s">
        <v>76</v>
      </c>
      <c r="AF479" s="11"/>
      <c r="AG479" s="16"/>
      <c r="AH479" s="11"/>
      <c r="AI479" s="8"/>
      <c r="AJ479" s="8"/>
      <c r="AK479" s="102"/>
      <c r="AL479" s="84"/>
      <c r="AM479" s="84"/>
      <c r="AN479" s="84"/>
      <c r="AO479" s="84"/>
      <c r="AP479" s="16"/>
      <c r="AQ479" s="11"/>
      <c r="AR479" s="8"/>
      <c r="AS479" s="8"/>
      <c r="AT479" s="102"/>
      <c r="AU479" s="84"/>
      <c r="AV479" s="84"/>
      <c r="AW479" s="84"/>
      <c r="AX479" s="84"/>
      <c r="AY479" s="11"/>
      <c r="AZ479" s="16"/>
      <c r="BA479" s="11"/>
      <c r="BB479" s="8"/>
      <c r="BC479" s="8"/>
      <c r="BD479" s="102"/>
      <c r="BE479" s="84"/>
      <c r="BF479" s="84"/>
      <c r="BG479" s="84"/>
      <c r="BH479" s="84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</row>
    <row r="480" spans="1:88" ht="19.5" customHeight="1">
      <c r="A480" s="16" t="s">
        <v>79</v>
      </c>
      <c r="B480" s="11"/>
      <c r="C480" s="8"/>
      <c r="D480" s="8"/>
      <c r="E480" s="76"/>
      <c r="F480" s="154" t="e">
        <f>SUM(#REF!/#REF!)*100</f>
        <v>#REF!</v>
      </c>
      <c r="G480" s="154"/>
      <c r="H480" s="154"/>
      <c r="I480" s="154"/>
      <c r="J480" s="154" t="e">
        <f t="shared" ref="J480:L480" si="27">SUM(#REF!/#REF!)*100</f>
        <v>#REF!</v>
      </c>
      <c r="K480" s="154" t="e">
        <f t="shared" si="27"/>
        <v>#REF!</v>
      </c>
      <c r="L480" s="188" t="e">
        <f t="shared" si="27"/>
        <v>#REF!</v>
      </c>
      <c r="M480" s="11"/>
      <c r="N480" s="16" t="s">
        <v>83</v>
      </c>
      <c r="O480" s="11"/>
      <c r="P480" s="8"/>
      <c r="Q480" s="8"/>
      <c r="R480" s="76"/>
      <c r="S480" s="154" t="e">
        <f>SUM(#REF!/#REF!)*100</f>
        <v>#REF!</v>
      </c>
      <c r="T480" s="154"/>
      <c r="U480" s="154"/>
      <c r="V480" s="154"/>
      <c r="W480" s="154"/>
      <c r="X480" s="187" t="e">
        <f t="shared" ref="X480:Z480" si="28">SUM(#REF!/#REF!)*100</f>
        <v>#REF!</v>
      </c>
      <c r="Y480" s="187" t="e">
        <f t="shared" si="28"/>
        <v>#REF!</v>
      </c>
      <c r="Z480" s="167" t="e">
        <f t="shared" si="28"/>
        <v>#REF!</v>
      </c>
      <c r="AA480" s="8"/>
      <c r="AB480" s="154" t="e">
        <f t="shared" ref="AB480:AE480" si="29">SUM(#REF!/#REF!)*100</f>
        <v>#REF!</v>
      </c>
      <c r="AC480" s="154" t="e">
        <f t="shared" si="29"/>
        <v>#REF!</v>
      </c>
      <c r="AD480" s="154" t="e">
        <f t="shared" si="29"/>
        <v>#REF!</v>
      </c>
      <c r="AE480" s="154" t="e">
        <f t="shared" si="29"/>
        <v>#REF!</v>
      </c>
      <c r="AF480" s="11"/>
      <c r="AG480" s="16"/>
      <c r="AH480" s="11"/>
      <c r="AI480" s="8"/>
      <c r="AJ480" s="8"/>
      <c r="AK480" s="76"/>
      <c r="AL480" s="154"/>
      <c r="AM480" s="154"/>
      <c r="AN480" s="154"/>
      <c r="AO480" s="154"/>
      <c r="AP480" s="16"/>
      <c r="AQ480" s="11"/>
      <c r="AR480" s="8"/>
      <c r="AS480" s="8"/>
      <c r="AT480" s="76"/>
      <c r="AU480" s="154"/>
      <c r="AV480" s="154"/>
      <c r="AW480" s="154"/>
      <c r="AX480" s="154"/>
      <c r="AY480" s="11"/>
      <c r="AZ480" s="16"/>
      <c r="BA480" s="11"/>
      <c r="BB480" s="8"/>
      <c r="BC480" s="8"/>
      <c r="BD480" s="76"/>
      <c r="BE480" s="154"/>
      <c r="BF480" s="154"/>
      <c r="BG480" s="154"/>
      <c r="BH480" s="154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</row>
    <row r="481" spans="1:88" ht="19.5" customHeight="1">
      <c r="A481" s="16" t="s">
        <v>80</v>
      </c>
      <c r="B481" s="11"/>
      <c r="C481" s="8"/>
      <c r="D481" s="8"/>
      <c r="E481" s="76"/>
      <c r="F481" s="173"/>
      <c r="G481" s="173"/>
      <c r="H481" s="173"/>
      <c r="I481" s="173"/>
      <c r="J481" s="173"/>
      <c r="K481" s="173"/>
      <c r="L481" s="168"/>
      <c r="M481" s="11"/>
      <c r="N481" s="16" t="s">
        <v>84</v>
      </c>
      <c r="O481" s="11"/>
      <c r="P481" s="8"/>
      <c r="Q481" s="8"/>
      <c r="R481" s="76"/>
      <c r="S481" s="154"/>
      <c r="T481" s="154"/>
      <c r="U481" s="154"/>
      <c r="V481" s="154"/>
      <c r="W481" s="154"/>
      <c r="X481" s="187"/>
      <c r="Y481" s="187"/>
      <c r="Z481" s="167"/>
      <c r="AA481" s="8"/>
      <c r="AB481" s="173"/>
      <c r="AC481" s="173"/>
      <c r="AD481" s="173"/>
      <c r="AE481" s="173"/>
      <c r="AF481" s="173"/>
      <c r="AG481" s="16"/>
      <c r="AH481" s="11"/>
      <c r="AI481" s="8"/>
      <c r="AJ481" s="8"/>
      <c r="AK481" s="76"/>
      <c r="AL481" s="173"/>
      <c r="AM481" s="173"/>
      <c r="AN481" s="173"/>
      <c r="AO481" s="173"/>
      <c r="AP481" s="16"/>
      <c r="AQ481" s="11"/>
      <c r="AR481" s="8"/>
      <c r="AS481" s="8"/>
      <c r="AT481" s="76"/>
      <c r="AU481" s="173"/>
      <c r="AV481" s="173"/>
      <c r="AW481" s="173"/>
      <c r="AX481" s="173"/>
      <c r="AY481" s="173"/>
      <c r="AZ481" s="16"/>
      <c r="BA481" s="11"/>
      <c r="BB481" s="8"/>
      <c r="BC481" s="8"/>
      <c r="BD481" s="76"/>
      <c r="BE481" s="173"/>
      <c r="BF481" s="173"/>
      <c r="BG481" s="173"/>
      <c r="BH481" s="173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</row>
    <row r="482" spans="1:88" ht="19.5" customHeight="1">
      <c r="A482" s="11"/>
      <c r="B482" s="11"/>
      <c r="C482" s="11"/>
      <c r="D482" s="11"/>
      <c r="E482" s="11"/>
      <c r="F482" s="154"/>
      <c r="G482" s="154"/>
      <c r="H482" s="154"/>
      <c r="I482" s="154"/>
      <c r="J482" s="154"/>
      <c r="K482" s="154"/>
      <c r="L482" s="188"/>
      <c r="M482" s="11"/>
      <c r="N482" s="16" t="s">
        <v>85</v>
      </c>
      <c r="O482" s="11"/>
      <c r="P482" s="8"/>
      <c r="Q482" s="8"/>
      <c r="R482" s="76"/>
      <c r="S482" s="154" t="e">
        <f>SUM(#REF!/#REF!)*100</f>
        <v>#REF!</v>
      </c>
      <c r="T482" s="154"/>
      <c r="U482" s="154"/>
      <c r="V482" s="154"/>
      <c r="W482" s="154"/>
      <c r="X482" s="187" t="e">
        <f t="shared" ref="X482:Z482" si="30">SUM(#REF!/#REF!)*100</f>
        <v>#REF!</v>
      </c>
      <c r="Y482" s="187" t="e">
        <f t="shared" si="30"/>
        <v>#REF!</v>
      </c>
      <c r="Z482" s="167" t="e">
        <f t="shared" si="30"/>
        <v>#REF!</v>
      </c>
      <c r="AA482" s="11"/>
      <c r="AB482" s="154"/>
      <c r="AC482" s="154"/>
      <c r="AD482" s="154"/>
      <c r="AE482" s="154"/>
      <c r="AF482" s="11"/>
      <c r="AG482" s="11"/>
      <c r="AH482" s="11"/>
      <c r="AI482" s="11"/>
      <c r="AJ482" s="11"/>
      <c r="AK482" s="11"/>
      <c r="AL482" s="154"/>
      <c r="AM482" s="154"/>
      <c r="AN482" s="154"/>
      <c r="AO482" s="154"/>
      <c r="AP482" s="11"/>
      <c r="AQ482" s="11"/>
      <c r="AR482" s="11"/>
      <c r="AS482" s="11"/>
      <c r="AT482" s="11"/>
      <c r="AU482" s="154"/>
      <c r="AV482" s="154"/>
      <c r="AW482" s="154"/>
      <c r="AX482" s="154"/>
      <c r="AY482" s="11"/>
      <c r="AZ482" s="11"/>
      <c r="BA482" s="11"/>
      <c r="BB482" s="11"/>
      <c r="BC482" s="11"/>
      <c r="BD482" s="11"/>
      <c r="BE482" s="154"/>
      <c r="BF482" s="154"/>
      <c r="BG482" s="154"/>
      <c r="BH482" s="154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</row>
    <row r="483" spans="1:88" ht="19.5" customHeight="1">
      <c r="A483" s="16" t="s">
        <v>81</v>
      </c>
      <c r="B483" s="11"/>
      <c r="C483" s="8"/>
      <c r="D483" s="8"/>
      <c r="E483" s="76"/>
      <c r="F483" s="154" t="e">
        <f>SUM(#REF!/#REF!)*100</f>
        <v>#REF!</v>
      </c>
      <c r="G483" s="154"/>
      <c r="H483" s="154"/>
      <c r="I483" s="154"/>
      <c r="J483" s="154" t="e">
        <f t="shared" ref="J483:L483" si="31">SUM(#REF!/#REF!)*100</f>
        <v>#REF!</v>
      </c>
      <c r="K483" s="154" t="e">
        <f t="shared" si="31"/>
        <v>#REF!</v>
      </c>
      <c r="L483" s="188" t="e">
        <f t="shared" si="31"/>
        <v>#REF!</v>
      </c>
      <c r="M483" s="11"/>
      <c r="N483" s="16"/>
      <c r="O483" s="11"/>
      <c r="P483" s="11"/>
      <c r="Q483" s="11"/>
      <c r="R483" s="11"/>
      <c r="S483" s="173"/>
      <c r="T483" s="173"/>
      <c r="U483" s="173"/>
      <c r="V483" s="173"/>
      <c r="W483" s="173"/>
      <c r="X483" s="174"/>
      <c r="Y483" s="174"/>
      <c r="Z483" s="152"/>
      <c r="AA483" s="8"/>
      <c r="AB483" s="154" t="e">
        <f t="shared" ref="AB483:AE483" si="32">SUM(#REF!/#REF!)*100</f>
        <v>#REF!</v>
      </c>
      <c r="AC483" s="154" t="e">
        <f t="shared" si="32"/>
        <v>#REF!</v>
      </c>
      <c r="AD483" s="154" t="e">
        <f t="shared" si="32"/>
        <v>#REF!</v>
      </c>
      <c r="AE483" s="154" t="e">
        <f t="shared" si="32"/>
        <v>#REF!</v>
      </c>
      <c r="AF483" s="11"/>
      <c r="AG483" s="16"/>
      <c r="AH483" s="11"/>
      <c r="AI483" s="8"/>
      <c r="AJ483" s="8"/>
      <c r="AK483" s="76"/>
      <c r="AL483" s="154"/>
      <c r="AM483" s="154"/>
      <c r="AN483" s="154"/>
      <c r="AO483" s="154"/>
      <c r="AP483" s="16"/>
      <c r="AQ483" s="11"/>
      <c r="AR483" s="8"/>
      <c r="AS483" s="8"/>
      <c r="AT483" s="76"/>
      <c r="AU483" s="154"/>
      <c r="AV483" s="154"/>
      <c r="AW483" s="154"/>
      <c r="AX483" s="154"/>
      <c r="AY483" s="11"/>
      <c r="AZ483" s="16"/>
      <c r="BA483" s="11"/>
      <c r="BB483" s="8"/>
      <c r="BC483" s="8"/>
      <c r="BD483" s="76"/>
      <c r="BE483" s="154"/>
      <c r="BF483" s="154"/>
      <c r="BG483" s="154"/>
      <c r="BH483" s="154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</row>
    <row r="484" spans="1:88" ht="19.5" customHeight="1">
      <c r="A484" s="23" t="s">
        <v>82</v>
      </c>
      <c r="B484" s="11"/>
      <c r="C484" s="8"/>
      <c r="D484" s="8"/>
      <c r="E484" s="76"/>
      <c r="F484" s="154"/>
      <c r="G484" s="154"/>
      <c r="H484" s="154"/>
      <c r="I484" s="154"/>
      <c r="J484" s="154"/>
      <c r="K484" s="154"/>
      <c r="L484" s="188"/>
      <c r="M484" s="11"/>
      <c r="N484" s="16" t="s">
        <v>86</v>
      </c>
      <c r="O484" s="11"/>
      <c r="P484" s="8"/>
      <c r="Q484" s="8"/>
      <c r="R484" s="76"/>
      <c r="S484" s="154" t="e">
        <f>SUM(#REF!/#REF!)*100</f>
        <v>#REF!</v>
      </c>
      <c r="T484" s="154"/>
      <c r="U484" s="154"/>
      <c r="V484" s="154"/>
      <c r="W484" s="154"/>
      <c r="X484" s="187" t="e">
        <f t="shared" ref="X484:Z484" si="33">SUM(#REF!/#REF!)*100</f>
        <v>#REF!</v>
      </c>
      <c r="Y484" s="187" t="e">
        <f t="shared" si="33"/>
        <v>#REF!</v>
      </c>
      <c r="Z484" s="167" t="e">
        <f t="shared" si="33"/>
        <v>#REF!</v>
      </c>
      <c r="AA484" s="8"/>
      <c r="AB484" s="154"/>
      <c r="AC484" s="154"/>
      <c r="AD484" s="154"/>
      <c r="AE484" s="154"/>
      <c r="AF484" s="173"/>
      <c r="AG484" s="23"/>
      <c r="AH484" s="11"/>
      <c r="AI484" s="8"/>
      <c r="AJ484" s="8"/>
      <c r="AK484" s="76"/>
      <c r="AL484" s="154"/>
      <c r="AM484" s="154"/>
      <c r="AN484" s="154"/>
      <c r="AO484" s="154"/>
      <c r="AP484" s="23"/>
      <c r="AQ484" s="11"/>
      <c r="AR484" s="8"/>
      <c r="AS484" s="8"/>
      <c r="AT484" s="76"/>
      <c r="AU484" s="154"/>
      <c r="AV484" s="154"/>
      <c r="AW484" s="154"/>
      <c r="AX484" s="154"/>
      <c r="AY484" s="173"/>
      <c r="AZ484" s="23"/>
      <c r="BA484" s="11"/>
      <c r="BB484" s="8"/>
      <c r="BC484" s="8"/>
      <c r="BD484" s="76"/>
      <c r="BE484" s="154"/>
      <c r="BF484" s="154"/>
      <c r="BG484" s="154"/>
      <c r="BH484" s="154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</row>
    <row r="485" spans="1:88" ht="19.5" customHeight="1">
      <c r="A485" s="16" t="s">
        <v>83</v>
      </c>
      <c r="B485" s="11"/>
      <c r="C485" s="8"/>
      <c r="D485" s="8"/>
      <c r="E485" s="76"/>
      <c r="F485" s="154" t="e">
        <f>SUM(#REF!/#REF!)*100</f>
        <v>#REF!</v>
      </c>
      <c r="G485" s="154"/>
      <c r="H485" s="154"/>
      <c r="I485" s="154"/>
      <c r="J485" s="154" t="e">
        <f t="shared" ref="J485:L485" si="34">SUM(#REF!/#REF!)*100</f>
        <v>#REF!</v>
      </c>
      <c r="K485" s="154" t="e">
        <f t="shared" si="34"/>
        <v>#REF!</v>
      </c>
      <c r="L485" s="188" t="e">
        <f t="shared" si="34"/>
        <v>#REF!</v>
      </c>
      <c r="M485" s="11"/>
      <c r="N485" s="11"/>
      <c r="O485" s="11"/>
      <c r="P485" s="8"/>
      <c r="Q485" s="8"/>
      <c r="R485" s="153"/>
      <c r="S485" s="154"/>
      <c r="T485" s="154"/>
      <c r="U485" s="154"/>
      <c r="V485" s="154"/>
      <c r="W485" s="154"/>
      <c r="X485" s="187"/>
      <c r="Y485" s="187"/>
      <c r="Z485" s="167"/>
      <c r="AA485" s="8"/>
      <c r="AB485" s="154" t="e">
        <f t="shared" ref="AB485:AE485" si="35">SUM(#REF!/#REF!)*100</f>
        <v>#REF!</v>
      </c>
      <c r="AC485" s="154" t="e">
        <f t="shared" si="35"/>
        <v>#REF!</v>
      </c>
      <c r="AD485" s="154" t="e">
        <f t="shared" si="35"/>
        <v>#REF!</v>
      </c>
      <c r="AE485" s="154" t="e">
        <f t="shared" si="35"/>
        <v>#REF!</v>
      </c>
      <c r="AF485" s="11"/>
      <c r="AG485" s="16"/>
      <c r="AH485" s="11"/>
      <c r="AI485" s="8"/>
      <c r="AJ485" s="8"/>
      <c r="AK485" s="76"/>
      <c r="AL485" s="154"/>
      <c r="AM485" s="154"/>
      <c r="AN485" s="154"/>
      <c r="AO485" s="154"/>
      <c r="AP485" s="16"/>
      <c r="AQ485" s="11"/>
      <c r="AR485" s="8"/>
      <c r="AS485" s="8"/>
      <c r="AT485" s="76"/>
      <c r="AU485" s="154"/>
      <c r="AV485" s="154"/>
      <c r="AW485" s="154"/>
      <c r="AX485" s="154"/>
      <c r="AY485" s="11"/>
      <c r="AZ485" s="16"/>
      <c r="BA485" s="11"/>
      <c r="BB485" s="8"/>
      <c r="BC485" s="8"/>
      <c r="BD485" s="76"/>
      <c r="BE485" s="154"/>
      <c r="BF485" s="154"/>
      <c r="BG485" s="154"/>
      <c r="BH485" s="154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</row>
    <row r="486" spans="1:88" ht="19.5" customHeight="1">
      <c r="A486" s="16" t="s">
        <v>84</v>
      </c>
      <c r="B486" s="11"/>
      <c r="C486" s="8"/>
      <c r="D486" s="8"/>
      <c r="E486" s="102"/>
      <c r="F486" s="189" t="s">
        <v>76</v>
      </c>
      <c r="G486" s="189"/>
      <c r="H486" s="189"/>
      <c r="I486" s="189"/>
      <c r="J486" s="189" t="s">
        <v>76</v>
      </c>
      <c r="K486" s="189" t="s">
        <v>76</v>
      </c>
      <c r="L486" s="175" t="s">
        <v>76</v>
      </c>
      <c r="M486" s="11"/>
      <c r="N486" s="16" t="s">
        <v>87</v>
      </c>
      <c r="O486" s="11"/>
      <c r="P486" s="8"/>
      <c r="Q486" s="8"/>
      <c r="R486" s="76"/>
      <c r="S486" s="154" t="e">
        <f>SUM(S26/#REF!)*100</f>
        <v>#REF!</v>
      </c>
      <c r="T486" s="154"/>
      <c r="U486" s="154"/>
      <c r="V486" s="154"/>
      <c r="W486" s="154"/>
      <c r="X486" s="187" t="e">
        <f t="shared" ref="X486:Y486" si="36">SUM(X26/#REF!)*100</f>
        <v>#REF!</v>
      </c>
      <c r="Y486" s="187" t="e">
        <f t="shared" si="36"/>
        <v>#REF!</v>
      </c>
      <c r="Z486" s="167" t="e">
        <f>SUM(#REF!/#REF!)*100</f>
        <v>#REF!</v>
      </c>
      <c r="AA486" s="8"/>
      <c r="AB486" s="189" t="s">
        <v>76</v>
      </c>
      <c r="AC486" s="189" t="s">
        <v>76</v>
      </c>
      <c r="AD486" s="189" t="s">
        <v>76</v>
      </c>
      <c r="AE486" s="189" t="s">
        <v>76</v>
      </c>
      <c r="AF486" s="11"/>
      <c r="AG486" s="16"/>
      <c r="AH486" s="11"/>
      <c r="AI486" s="8"/>
      <c r="AJ486" s="8"/>
      <c r="AK486" s="102"/>
      <c r="AL486" s="84"/>
      <c r="AM486" s="84"/>
      <c r="AN486" s="84"/>
      <c r="AO486" s="84"/>
      <c r="AP486" s="16"/>
      <c r="AQ486" s="11"/>
      <c r="AR486" s="8"/>
      <c r="AS486" s="8"/>
      <c r="AT486" s="102"/>
      <c r="AU486" s="84"/>
      <c r="AV486" s="84"/>
      <c r="AW486" s="84"/>
      <c r="AX486" s="84"/>
      <c r="AY486" s="11"/>
      <c r="AZ486" s="16"/>
      <c r="BA486" s="11"/>
      <c r="BB486" s="8"/>
      <c r="BC486" s="8"/>
      <c r="BD486" s="102"/>
      <c r="BE486" s="84"/>
      <c r="BF486" s="84"/>
      <c r="BG486" s="84"/>
      <c r="BH486" s="84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</row>
    <row r="487" spans="1:88" ht="19.5" customHeight="1">
      <c r="A487" s="16" t="s">
        <v>85</v>
      </c>
      <c r="B487" s="11"/>
      <c r="C487" s="8"/>
      <c r="D487" s="8"/>
      <c r="E487" s="76"/>
      <c r="F487" s="154" t="e">
        <f>SUM(#REF!/#REF!)*100</f>
        <v>#REF!</v>
      </c>
      <c r="G487" s="154"/>
      <c r="H487" s="154"/>
      <c r="I487" s="154"/>
      <c r="J487" s="154" t="e">
        <f t="shared" ref="J487:L487" si="37">SUM(#REF!/#REF!)*100</f>
        <v>#REF!</v>
      </c>
      <c r="K487" s="154" t="e">
        <f t="shared" si="37"/>
        <v>#REF!</v>
      </c>
      <c r="L487" s="188" t="e">
        <f t="shared" si="37"/>
        <v>#REF!</v>
      </c>
      <c r="M487" s="11"/>
      <c r="N487" s="16" t="s">
        <v>88</v>
      </c>
      <c r="O487" s="11"/>
      <c r="P487" s="8"/>
      <c r="Q487" s="8"/>
      <c r="R487" s="76"/>
      <c r="S487" s="154"/>
      <c r="T487" s="154"/>
      <c r="U487" s="154"/>
      <c r="V487" s="154"/>
      <c r="W487" s="154"/>
      <c r="X487" s="187"/>
      <c r="Y487" s="187"/>
      <c r="Z487" s="167"/>
      <c r="AA487" s="8"/>
      <c r="AB487" s="154" t="e">
        <f t="shared" ref="AB487:AE487" si="38">SUM(#REF!/#REF!)*100</f>
        <v>#REF!</v>
      </c>
      <c r="AC487" s="154" t="e">
        <f t="shared" si="38"/>
        <v>#REF!</v>
      </c>
      <c r="AD487" s="154" t="e">
        <f t="shared" si="38"/>
        <v>#REF!</v>
      </c>
      <c r="AE487" s="154" t="e">
        <f t="shared" si="38"/>
        <v>#REF!</v>
      </c>
      <c r="AF487" s="11"/>
      <c r="AG487" s="16"/>
      <c r="AH487" s="11"/>
      <c r="AI487" s="8"/>
      <c r="AJ487" s="8"/>
      <c r="AK487" s="76"/>
      <c r="AL487" s="154"/>
      <c r="AM487" s="154"/>
      <c r="AN487" s="154"/>
      <c r="AO487" s="154"/>
      <c r="AP487" s="16"/>
      <c r="AQ487" s="11"/>
      <c r="AR487" s="8"/>
      <c r="AS487" s="8"/>
      <c r="AT487" s="76"/>
      <c r="AU487" s="154"/>
      <c r="AV487" s="154"/>
      <c r="AW487" s="154"/>
      <c r="AX487" s="154"/>
      <c r="AY487" s="11"/>
      <c r="AZ487" s="16"/>
      <c r="BA487" s="11"/>
      <c r="BB487" s="8"/>
      <c r="BC487" s="8"/>
      <c r="BD487" s="76"/>
      <c r="BE487" s="154"/>
      <c r="BF487" s="154"/>
      <c r="BG487" s="154"/>
      <c r="BH487" s="154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</row>
    <row r="488" spans="1:88" ht="19.5" customHeight="1">
      <c r="A488" s="16"/>
      <c r="B488" s="11"/>
      <c r="C488" s="8"/>
      <c r="D488" s="8"/>
      <c r="E488" s="76"/>
      <c r="F488" s="154"/>
      <c r="G488" s="154"/>
      <c r="H488" s="154"/>
      <c r="I488" s="154"/>
      <c r="J488" s="154"/>
      <c r="K488" s="154"/>
      <c r="L488" s="188"/>
      <c r="M488" s="11"/>
      <c r="N488" s="16" t="s">
        <v>89</v>
      </c>
      <c r="O488" s="11"/>
      <c r="P488" s="8"/>
      <c r="Q488" s="8"/>
      <c r="R488" s="76"/>
      <c r="S488" s="154" t="e">
        <f>SUM(#REF!/#REF!)*100</f>
        <v>#REF!</v>
      </c>
      <c r="T488" s="154"/>
      <c r="U488" s="154"/>
      <c r="V488" s="154"/>
      <c r="W488" s="154"/>
      <c r="X488" s="187" t="e">
        <f t="shared" ref="X488:Z488" si="39">SUM(#REF!/#REF!)*100</f>
        <v>#REF!</v>
      </c>
      <c r="Y488" s="187" t="e">
        <f t="shared" si="39"/>
        <v>#REF!</v>
      </c>
      <c r="Z488" s="167" t="e">
        <f t="shared" si="39"/>
        <v>#REF!</v>
      </c>
      <c r="AA488" s="8"/>
      <c r="AB488" s="154"/>
      <c r="AC488" s="154"/>
      <c r="AD488" s="154"/>
      <c r="AE488" s="154"/>
      <c r="AF488" s="11"/>
      <c r="AG488" s="16"/>
      <c r="AH488" s="11"/>
      <c r="AI488" s="8"/>
      <c r="AJ488" s="8"/>
      <c r="AK488" s="76"/>
      <c r="AL488" s="154"/>
      <c r="AM488" s="154"/>
      <c r="AN488" s="154"/>
      <c r="AO488" s="154"/>
      <c r="AP488" s="16"/>
      <c r="AQ488" s="11"/>
      <c r="AR488" s="8"/>
      <c r="AS488" s="8"/>
      <c r="AT488" s="76"/>
      <c r="AU488" s="154"/>
      <c r="AV488" s="154"/>
      <c r="AW488" s="154"/>
      <c r="AX488" s="154"/>
      <c r="AY488" s="11"/>
      <c r="AZ488" s="16"/>
      <c r="BA488" s="11"/>
      <c r="BB488" s="8"/>
      <c r="BC488" s="8"/>
      <c r="BD488" s="76"/>
      <c r="BE488" s="154"/>
      <c r="BF488" s="154"/>
      <c r="BG488" s="154"/>
      <c r="BH488" s="154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</row>
    <row r="489" spans="1:88" ht="19.5" customHeight="1">
      <c r="A489" s="16" t="s">
        <v>86</v>
      </c>
      <c r="B489" s="11"/>
      <c r="C489" s="8"/>
      <c r="D489" s="8"/>
      <c r="E489" s="76"/>
      <c r="F489" s="154" t="e">
        <f>SUM(#REF!/#REF!)*100</f>
        <v>#REF!</v>
      </c>
      <c r="G489" s="154"/>
      <c r="H489" s="154"/>
      <c r="I489" s="154"/>
      <c r="J489" s="154" t="e">
        <f t="shared" ref="J489:L489" si="40">SUM(#REF!/#REF!)*100</f>
        <v>#REF!</v>
      </c>
      <c r="K489" s="154" t="e">
        <f t="shared" si="40"/>
        <v>#REF!</v>
      </c>
      <c r="L489" s="188" t="e">
        <f t="shared" si="40"/>
        <v>#REF!</v>
      </c>
      <c r="M489" s="11"/>
      <c r="N489" s="16" t="s">
        <v>90</v>
      </c>
      <c r="O489" s="11"/>
      <c r="P489" s="8"/>
      <c r="Q489" s="8"/>
      <c r="R489" s="76"/>
      <c r="S489" s="154" t="e">
        <f>SUM(S28/#REF!)*100</f>
        <v>#REF!</v>
      </c>
      <c r="T489" s="154"/>
      <c r="U489" s="154"/>
      <c r="V489" s="154"/>
      <c r="W489" s="154"/>
      <c r="X489" s="187" t="e">
        <f t="shared" ref="X489:Z489" si="41">SUM(#REF!/#REF!)*100</f>
        <v>#REF!</v>
      </c>
      <c r="Y489" s="187" t="e">
        <f t="shared" si="41"/>
        <v>#REF!</v>
      </c>
      <c r="Z489" s="167" t="e">
        <f t="shared" si="41"/>
        <v>#REF!</v>
      </c>
      <c r="AA489" s="8"/>
      <c r="AB489" s="154" t="e">
        <f t="shared" ref="AB489:AE489" si="42">SUM(#REF!/#REF!)*100</f>
        <v>#REF!</v>
      </c>
      <c r="AC489" s="154" t="e">
        <f t="shared" si="42"/>
        <v>#REF!</v>
      </c>
      <c r="AD489" s="154" t="e">
        <f t="shared" si="42"/>
        <v>#REF!</v>
      </c>
      <c r="AE489" s="154" t="e">
        <f t="shared" si="42"/>
        <v>#REF!</v>
      </c>
      <c r="AF489" s="11"/>
      <c r="AG489" s="16"/>
      <c r="AH489" s="11"/>
      <c r="AI489" s="8"/>
      <c r="AJ489" s="8"/>
      <c r="AK489" s="76"/>
      <c r="AL489" s="154"/>
      <c r="AM489" s="154"/>
      <c r="AN489" s="154"/>
      <c r="AO489" s="154"/>
      <c r="AP489" s="16"/>
      <c r="AQ489" s="11"/>
      <c r="AR489" s="8"/>
      <c r="AS489" s="8"/>
      <c r="AT489" s="76"/>
      <c r="AU489" s="154"/>
      <c r="AV489" s="154"/>
      <c r="AW489" s="154"/>
      <c r="AX489" s="154"/>
      <c r="AY489" s="11"/>
      <c r="AZ489" s="16"/>
      <c r="BA489" s="11"/>
      <c r="BB489" s="8"/>
      <c r="BC489" s="8"/>
      <c r="BD489" s="76"/>
      <c r="BE489" s="154"/>
      <c r="BF489" s="154"/>
      <c r="BG489" s="154"/>
      <c r="BH489" s="154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</row>
    <row r="490" spans="1:88" ht="19.5" customHeight="1">
      <c r="A490" s="11"/>
      <c r="B490" s="11"/>
      <c r="C490" s="11"/>
      <c r="D490" s="11"/>
      <c r="E490" s="11"/>
      <c r="F490" s="173"/>
      <c r="G490" s="173"/>
      <c r="H490" s="173"/>
      <c r="I490" s="173"/>
      <c r="J490" s="173"/>
      <c r="K490" s="173"/>
      <c r="L490" s="168"/>
      <c r="M490" s="11"/>
      <c r="N490" s="16" t="s">
        <v>91</v>
      </c>
      <c r="O490" s="11"/>
      <c r="P490" s="8"/>
      <c r="Q490" s="8"/>
      <c r="R490" s="76"/>
      <c r="S490" s="154"/>
      <c r="T490" s="154"/>
      <c r="U490" s="154"/>
      <c r="V490" s="154"/>
      <c r="W490" s="154"/>
      <c r="X490" s="187"/>
      <c r="Y490" s="187"/>
      <c r="Z490" s="167"/>
      <c r="AA490" s="11"/>
      <c r="AB490" s="173"/>
      <c r="AC490" s="173"/>
      <c r="AD490" s="173"/>
      <c r="AE490" s="173"/>
      <c r="AF490" s="11"/>
      <c r="AG490" s="11"/>
      <c r="AH490" s="11"/>
      <c r="AI490" s="11"/>
      <c r="AJ490" s="11"/>
      <c r="AK490" s="11"/>
      <c r="AL490" s="173"/>
      <c r="AM490" s="173"/>
      <c r="AN490" s="173"/>
      <c r="AO490" s="173"/>
      <c r="AP490" s="11"/>
      <c r="AQ490" s="11"/>
      <c r="AR490" s="11"/>
      <c r="AS490" s="11"/>
      <c r="AT490" s="11"/>
      <c r="AU490" s="173"/>
      <c r="AV490" s="173"/>
      <c r="AW490" s="173"/>
      <c r="AX490" s="173"/>
      <c r="AY490" s="11"/>
      <c r="AZ490" s="11"/>
      <c r="BA490" s="11"/>
      <c r="BB490" s="11"/>
      <c r="BC490" s="11"/>
      <c r="BD490" s="11"/>
      <c r="BE490" s="173"/>
      <c r="BF490" s="173"/>
      <c r="BG490" s="173"/>
      <c r="BH490" s="173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</row>
    <row r="491" spans="1:88" ht="19.5" customHeight="1" thickBot="1">
      <c r="A491" s="16" t="s">
        <v>87</v>
      </c>
      <c r="B491" s="11"/>
      <c r="C491" s="8"/>
      <c r="D491" s="8"/>
      <c r="E491" s="76"/>
      <c r="F491" s="154" t="e">
        <f>SUM(#REF!/#REF!)*100</f>
        <v>#REF!</v>
      </c>
      <c r="G491" s="154"/>
      <c r="H491" s="154"/>
      <c r="I491" s="154"/>
      <c r="J491" s="154" t="e">
        <f t="shared" ref="J491:L491" si="43">SUM(#REF!/#REF!)*100</f>
        <v>#REF!</v>
      </c>
      <c r="K491" s="154" t="e">
        <f t="shared" si="43"/>
        <v>#REF!</v>
      </c>
      <c r="L491" s="188" t="e">
        <f t="shared" si="43"/>
        <v>#REF!</v>
      </c>
      <c r="M491" s="11"/>
      <c r="N491" s="16" t="s">
        <v>92</v>
      </c>
      <c r="O491" s="8"/>
      <c r="P491" s="8"/>
      <c r="Q491" s="8"/>
      <c r="R491" s="159"/>
      <c r="S491" s="154"/>
      <c r="T491" s="154"/>
      <c r="U491" s="154"/>
      <c r="V491" s="154"/>
      <c r="W491" s="154"/>
      <c r="X491" s="187"/>
      <c r="Y491" s="187"/>
      <c r="Z491" s="190"/>
      <c r="AA491" s="8"/>
      <c r="AB491" s="154" t="e">
        <f t="shared" ref="AB491:AE491" si="44">SUM(#REF!/#REF!)*100</f>
        <v>#REF!</v>
      </c>
      <c r="AC491" s="154" t="e">
        <f t="shared" si="44"/>
        <v>#REF!</v>
      </c>
      <c r="AD491" s="154" t="e">
        <f t="shared" si="44"/>
        <v>#REF!</v>
      </c>
      <c r="AE491" s="154" t="e">
        <f t="shared" si="44"/>
        <v>#REF!</v>
      </c>
      <c r="AF491" s="11"/>
      <c r="AG491" s="16"/>
      <c r="AH491" s="11"/>
      <c r="AI491" s="8"/>
      <c r="AJ491" s="8"/>
      <c r="AK491" s="76"/>
      <c r="AL491" s="154"/>
      <c r="AM491" s="154"/>
      <c r="AN491" s="154"/>
      <c r="AO491" s="154"/>
      <c r="AP491" s="16"/>
      <c r="AQ491" s="11"/>
      <c r="AR491" s="8"/>
      <c r="AS491" s="8"/>
      <c r="AT491" s="76"/>
      <c r="AU491" s="154"/>
      <c r="AV491" s="154"/>
      <c r="AW491" s="154"/>
      <c r="AX491" s="154"/>
      <c r="AY491" s="11"/>
      <c r="AZ491" s="16"/>
      <c r="BA491" s="11"/>
      <c r="BB491" s="8"/>
      <c r="BC491" s="8"/>
      <c r="BD491" s="76"/>
      <c r="BE491" s="154"/>
      <c r="BF491" s="154"/>
      <c r="BG491" s="154"/>
      <c r="BH491" s="154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</row>
    <row r="492" spans="1:88" ht="19.5" customHeight="1" thickTop="1">
      <c r="A492" s="16" t="s">
        <v>88</v>
      </c>
      <c r="B492" s="11"/>
      <c r="C492" s="8"/>
      <c r="D492" s="8"/>
      <c r="E492" s="153"/>
      <c r="F492" s="154"/>
      <c r="G492" s="154"/>
      <c r="H492" s="154"/>
      <c r="I492" s="154"/>
      <c r="J492" s="154"/>
      <c r="K492" s="154"/>
      <c r="L492" s="188"/>
      <c r="M492" s="11"/>
      <c r="N492" s="16"/>
      <c r="O492" s="192"/>
      <c r="P492" s="192"/>
      <c r="Q492" s="192"/>
      <c r="R492" s="192"/>
      <c r="S492" s="192"/>
      <c r="T492" s="192"/>
      <c r="U492" s="192"/>
      <c r="V492" s="192"/>
      <c r="W492" s="192"/>
      <c r="X492" s="193"/>
      <c r="Y492" s="193"/>
      <c r="Z492" s="194"/>
      <c r="AA492" s="8"/>
      <c r="AB492" s="154"/>
      <c r="AC492" s="154"/>
      <c r="AD492" s="154"/>
      <c r="AE492" s="154"/>
      <c r="AF492" s="11"/>
      <c r="AG492" s="16"/>
      <c r="AH492" s="11"/>
      <c r="AI492" s="8"/>
      <c r="AJ492" s="8"/>
      <c r="AK492" s="153"/>
      <c r="AL492" s="154"/>
      <c r="AM492" s="154"/>
      <c r="AN492" s="154"/>
      <c r="AO492" s="154"/>
      <c r="AP492" s="16"/>
      <c r="AQ492" s="11"/>
      <c r="AR492" s="8"/>
      <c r="AS492" s="8"/>
      <c r="AT492" s="153"/>
      <c r="AU492" s="154"/>
      <c r="AV492" s="154"/>
      <c r="AW492" s="154"/>
      <c r="AX492" s="154"/>
      <c r="AY492" s="11"/>
      <c r="AZ492" s="16"/>
      <c r="BA492" s="11"/>
      <c r="BB492" s="8"/>
      <c r="BC492" s="8"/>
      <c r="BD492" s="153"/>
      <c r="BE492" s="154"/>
      <c r="BF492" s="154"/>
      <c r="BG492" s="154"/>
      <c r="BH492" s="154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</row>
    <row r="493" spans="1:88" ht="19.5" customHeight="1" thickBot="1">
      <c r="A493" s="16" t="s">
        <v>89</v>
      </c>
      <c r="B493" s="11"/>
      <c r="C493" s="8"/>
      <c r="D493" s="8"/>
      <c r="E493" s="76"/>
      <c r="F493" s="154" t="e">
        <f>SUM(F33/#REF!)*100</f>
        <v>#REF!</v>
      </c>
      <c r="G493" s="154"/>
      <c r="H493" s="154"/>
      <c r="I493" s="154"/>
      <c r="J493" s="154" t="e">
        <f t="shared" ref="J493:K493" si="45">SUM(J33/#REF!)*100</f>
        <v>#REF!</v>
      </c>
      <c r="K493" s="154" t="e">
        <f t="shared" si="45"/>
        <v>#REF!</v>
      </c>
      <c r="L493" s="188" t="e">
        <f>SUM(#REF!/#REF!)*100</f>
        <v>#REF!</v>
      </c>
      <c r="M493" s="11"/>
      <c r="N493" s="8"/>
      <c r="O493" s="11"/>
      <c r="P493" s="11"/>
      <c r="Q493" s="11"/>
      <c r="R493" s="11"/>
      <c r="S493" s="11"/>
      <c r="T493" s="11"/>
      <c r="U493" s="11"/>
      <c r="V493" s="11"/>
      <c r="W493" s="11"/>
      <c r="X493" s="157" t="s">
        <v>93</v>
      </c>
      <c r="Y493" s="157"/>
      <c r="Z493" s="152"/>
      <c r="AA493" s="8"/>
      <c r="AB493" s="154" t="e">
        <f t="shared" ref="AB493:AC493" si="46">SUM(#REF!/AG33)*100</f>
        <v>#REF!</v>
      </c>
      <c r="AC493" s="154" t="e">
        <f t="shared" si="46"/>
        <v>#REF!</v>
      </c>
      <c r="AD493" s="154" t="e">
        <f>SUM(AA33/AI33)*100</f>
        <v>#DIV/0!</v>
      </c>
      <c r="AE493" s="154" t="e">
        <f>SUM(#REF!/AJ33)*100</f>
        <v>#REF!</v>
      </c>
      <c r="AF493" s="11"/>
      <c r="AG493" s="16"/>
      <c r="AH493" s="11"/>
      <c r="AI493" s="8"/>
      <c r="AJ493" s="8"/>
      <c r="AK493" s="76"/>
      <c r="AL493" s="154"/>
      <c r="AM493" s="154"/>
      <c r="AN493" s="154"/>
      <c r="AO493" s="154"/>
      <c r="AP493" s="16"/>
      <c r="AQ493" s="11"/>
      <c r="AR493" s="8"/>
      <c r="AS493" s="8"/>
      <c r="AT493" s="76"/>
      <c r="AU493" s="154"/>
      <c r="AV493" s="154"/>
      <c r="AW493" s="154"/>
      <c r="AX493" s="154"/>
      <c r="AY493" s="11"/>
      <c r="AZ493" s="16"/>
      <c r="BA493" s="11"/>
      <c r="BB493" s="8"/>
      <c r="BC493" s="8"/>
      <c r="BD493" s="76"/>
      <c r="BE493" s="154"/>
      <c r="BF493" s="154"/>
      <c r="BG493" s="154"/>
      <c r="BH493" s="154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</row>
    <row r="494" spans="1:88" ht="19.5" customHeight="1" thickTop="1">
      <c r="A494" s="16" t="s">
        <v>90</v>
      </c>
      <c r="B494" s="11"/>
      <c r="C494" s="8"/>
      <c r="D494" s="8"/>
      <c r="E494" s="76"/>
      <c r="F494" s="154"/>
      <c r="G494" s="154"/>
      <c r="H494" s="154"/>
      <c r="I494" s="154"/>
      <c r="J494" s="154"/>
      <c r="K494" s="154"/>
      <c r="L494" s="188"/>
      <c r="M494" s="11"/>
      <c r="N494" s="192"/>
      <c r="O494" s="11"/>
      <c r="P494" s="11"/>
      <c r="Q494" s="11"/>
      <c r="R494" s="11"/>
      <c r="S494" s="11"/>
      <c r="T494" s="11"/>
      <c r="U494" s="11"/>
      <c r="V494" s="11"/>
      <c r="W494" s="11"/>
      <c r="X494" s="157"/>
      <c r="Y494" s="157"/>
      <c r="Z494" s="152"/>
      <c r="AA494" s="8"/>
      <c r="AB494" s="154"/>
      <c r="AC494" s="154"/>
      <c r="AD494" s="154"/>
      <c r="AE494" s="154"/>
      <c r="AF494" s="11"/>
      <c r="AG494" s="16"/>
      <c r="AH494" s="11"/>
      <c r="AI494" s="8"/>
      <c r="AJ494" s="8"/>
      <c r="AK494" s="76"/>
      <c r="AL494" s="154"/>
      <c r="AM494" s="154"/>
      <c r="AN494" s="154"/>
      <c r="AO494" s="154"/>
      <c r="AP494" s="16"/>
      <c r="AQ494" s="11"/>
      <c r="AR494" s="8"/>
      <c r="AS494" s="8"/>
      <c r="AT494" s="76"/>
      <c r="AU494" s="154"/>
      <c r="AV494" s="154"/>
      <c r="AW494" s="154"/>
      <c r="AX494" s="154"/>
      <c r="AY494" s="11"/>
      <c r="AZ494" s="16"/>
      <c r="BA494" s="11"/>
      <c r="BB494" s="8"/>
      <c r="BC494" s="8"/>
      <c r="BD494" s="76"/>
      <c r="BE494" s="154"/>
      <c r="BF494" s="154"/>
      <c r="BG494" s="154"/>
      <c r="BH494" s="154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</row>
    <row r="495" spans="1:88" ht="19.5" customHeight="1">
      <c r="A495" s="16" t="s">
        <v>91</v>
      </c>
      <c r="B495" s="11"/>
      <c r="C495" s="8"/>
      <c r="D495" s="8"/>
      <c r="E495" s="76"/>
      <c r="F495" s="154" t="e">
        <f>SUM(#REF!/#REF!)*100</f>
        <v>#REF!</v>
      </c>
      <c r="G495" s="154"/>
      <c r="H495" s="154"/>
      <c r="I495" s="154"/>
      <c r="J495" s="154" t="e">
        <f t="shared" ref="J495:L495" si="47">SUM(#REF!/#REF!)*100</f>
        <v>#REF!</v>
      </c>
      <c r="K495" s="154" t="e">
        <f t="shared" si="47"/>
        <v>#REF!</v>
      </c>
      <c r="L495" s="188" t="e">
        <f t="shared" si="47"/>
        <v>#REF!</v>
      </c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57"/>
      <c r="Y495" s="157"/>
      <c r="Z495" s="152"/>
      <c r="AA495" s="8"/>
      <c r="AB495" s="154" t="e">
        <f t="shared" ref="AB495:AE495" si="48">SUM(#REF!/#REF!)*100</f>
        <v>#REF!</v>
      </c>
      <c r="AC495" s="154" t="e">
        <f t="shared" si="48"/>
        <v>#REF!</v>
      </c>
      <c r="AD495" s="154" t="e">
        <f t="shared" si="48"/>
        <v>#REF!</v>
      </c>
      <c r="AE495" s="154" t="e">
        <f t="shared" si="48"/>
        <v>#REF!</v>
      </c>
      <c r="AF495" s="11"/>
      <c r="AG495" s="16"/>
      <c r="AH495" s="11"/>
      <c r="AI495" s="8"/>
      <c r="AJ495" s="8"/>
      <c r="AK495" s="76"/>
      <c r="AL495" s="154"/>
      <c r="AM495" s="154"/>
      <c r="AN495" s="154"/>
      <c r="AO495" s="154"/>
      <c r="AP495" s="16"/>
      <c r="AQ495" s="11"/>
      <c r="AR495" s="8"/>
      <c r="AS495" s="8"/>
      <c r="AT495" s="76"/>
      <c r="AU495" s="154"/>
      <c r="AV495" s="154"/>
      <c r="AW495" s="154"/>
      <c r="AX495" s="154"/>
      <c r="AY495" s="11"/>
      <c r="AZ495" s="16"/>
      <c r="BA495" s="11"/>
      <c r="BB495" s="8"/>
      <c r="BC495" s="8"/>
      <c r="BD495" s="76"/>
      <c r="BE495" s="154"/>
      <c r="BF495" s="154"/>
      <c r="BG495" s="154"/>
      <c r="BH495" s="154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</row>
    <row r="496" spans="1:88" ht="19.5" customHeight="1">
      <c r="A496" s="16" t="s">
        <v>92</v>
      </c>
      <c r="B496" s="11"/>
      <c r="C496" s="8"/>
      <c r="D496" s="8"/>
      <c r="E496" s="76"/>
      <c r="F496" s="154" t="e">
        <f>SUM(F35/#REF!)*100</f>
        <v>#REF!</v>
      </c>
      <c r="G496" s="154"/>
      <c r="H496" s="154"/>
      <c r="I496" s="154"/>
      <c r="J496" s="154" t="e">
        <f t="shared" ref="J496:L496" si="49">SUM(#REF!/#REF!)*100</f>
        <v>#REF!</v>
      </c>
      <c r="K496" s="154" t="e">
        <f t="shared" si="49"/>
        <v>#REF!</v>
      </c>
      <c r="L496" s="188" t="e">
        <f t="shared" si="49"/>
        <v>#REF!</v>
      </c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57"/>
      <c r="Y496" s="157"/>
      <c r="Z496" s="152"/>
      <c r="AA496" s="8"/>
      <c r="AB496" s="154" t="e">
        <f t="shared" ref="AB496:AC496" si="50">SUM(#REF!/AG35)*100</f>
        <v>#REF!</v>
      </c>
      <c r="AC496" s="154" t="e">
        <f t="shared" si="50"/>
        <v>#REF!</v>
      </c>
      <c r="AD496" s="154" t="e">
        <f>SUM(AA35/AI35)*100</f>
        <v>#DIV/0!</v>
      </c>
      <c r="AE496" s="154" t="e">
        <f>SUM(#REF!/AJ35)*100</f>
        <v>#REF!</v>
      </c>
      <c r="AF496" s="11"/>
      <c r="AG496" s="16"/>
      <c r="AH496" s="11"/>
      <c r="AI496" s="8"/>
      <c r="AJ496" s="8"/>
      <c r="AK496" s="76"/>
      <c r="AL496" s="154"/>
      <c r="AM496" s="154"/>
      <c r="AN496" s="154"/>
      <c r="AO496" s="154"/>
      <c r="AP496" s="16"/>
      <c r="AQ496" s="11"/>
      <c r="AR496" s="8"/>
      <c r="AS496" s="8"/>
      <c r="AT496" s="76"/>
      <c r="AU496" s="154"/>
      <c r="AV496" s="154"/>
      <c r="AW496" s="154"/>
      <c r="AX496" s="154"/>
      <c r="AY496" s="11"/>
      <c r="AZ496" s="16"/>
      <c r="BA496" s="11"/>
      <c r="BB496" s="8"/>
      <c r="BC496" s="8"/>
      <c r="BD496" s="76"/>
      <c r="BE496" s="154"/>
      <c r="BF496" s="154"/>
      <c r="BG496" s="154"/>
      <c r="BH496" s="154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</row>
    <row r="497" spans="1:88" ht="19.5" customHeight="1">
      <c r="A497" s="16"/>
      <c r="B497" s="11"/>
      <c r="C497" s="8"/>
      <c r="D497" s="8"/>
      <c r="E497" s="76"/>
      <c r="F497" s="154"/>
      <c r="G497" s="154"/>
      <c r="H497" s="154"/>
      <c r="I497" s="154"/>
      <c r="J497" s="154"/>
      <c r="K497" s="154"/>
      <c r="L497" s="175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57"/>
      <c r="Y497" s="157"/>
      <c r="Z497" s="152">
        <v>17</v>
      </c>
      <c r="AA497" s="8"/>
      <c r="AB497" s="154"/>
      <c r="AC497" s="154"/>
      <c r="AD497" s="154"/>
      <c r="AE497" s="189"/>
      <c r="AF497" s="11"/>
      <c r="AG497" s="16"/>
      <c r="AH497" s="11"/>
      <c r="AI497" s="8"/>
      <c r="AJ497" s="8"/>
      <c r="AK497" s="76"/>
      <c r="AL497" s="73"/>
      <c r="AM497" s="73"/>
      <c r="AN497" s="73"/>
      <c r="AO497" s="102"/>
      <c r="AP497" s="16"/>
      <c r="AQ497" s="11"/>
      <c r="AR497" s="8"/>
      <c r="AS497" s="8"/>
      <c r="AT497" s="76"/>
      <c r="AU497" s="73"/>
      <c r="AV497" s="73"/>
      <c r="AW497" s="73"/>
      <c r="AX497" s="102"/>
      <c r="AY497" s="11"/>
      <c r="AZ497" s="16"/>
      <c r="BA497" s="11"/>
      <c r="BB497" s="8"/>
      <c r="BC497" s="8"/>
      <c r="BD497" s="76"/>
      <c r="BE497" s="73"/>
      <c r="BF497" s="73"/>
      <c r="BG497" s="73"/>
      <c r="BH497" s="102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</row>
    <row r="498" spans="1:88" ht="19.5" customHeight="1" thickBot="1">
      <c r="A498" s="8"/>
      <c r="B498" s="8"/>
      <c r="C498" s="8"/>
      <c r="D498" s="8"/>
      <c r="E498" s="159"/>
      <c r="F498" s="154"/>
      <c r="G498" s="154"/>
      <c r="H498" s="154"/>
      <c r="I498" s="154"/>
      <c r="J498" s="154"/>
      <c r="K498" s="154"/>
      <c r="L498" s="191"/>
      <c r="M498" s="8"/>
      <c r="N498" s="11"/>
      <c r="O498" s="10" t="s">
        <v>94</v>
      </c>
      <c r="P498" s="16" t="s">
        <v>95</v>
      </c>
      <c r="Q498" s="16"/>
      <c r="R498" s="16"/>
      <c r="S498" s="10"/>
      <c r="T498" s="10"/>
      <c r="U498" s="10"/>
      <c r="V498" s="10"/>
      <c r="W498" s="10"/>
      <c r="X498" s="97"/>
      <c r="Y498" s="97"/>
      <c r="Z498" s="152"/>
      <c r="AA498" s="8"/>
      <c r="AB498" s="154"/>
      <c r="AC498" s="154"/>
      <c r="AD498" s="154"/>
      <c r="AE498" s="160"/>
      <c r="AF498" s="11"/>
      <c r="AG498" s="8"/>
      <c r="AH498" s="8"/>
      <c r="AI498" s="8"/>
      <c r="AJ498" s="8"/>
      <c r="AK498" s="159"/>
      <c r="AL498" s="73"/>
      <c r="AM498" s="73"/>
      <c r="AN498" s="73"/>
      <c r="AO498" s="159"/>
      <c r="AP498" s="8"/>
      <c r="AQ498" s="8"/>
      <c r="AR498" s="8"/>
      <c r="AS498" s="8"/>
      <c r="AT498" s="159"/>
      <c r="AU498" s="73"/>
      <c r="AV498" s="73"/>
      <c r="AW498" s="73"/>
      <c r="AX498" s="159"/>
      <c r="AY498" s="11"/>
      <c r="AZ498" s="8"/>
      <c r="BA498" s="8"/>
      <c r="BB498" s="8"/>
      <c r="BC498" s="8"/>
      <c r="BD498" s="159"/>
      <c r="BE498" s="73"/>
      <c r="BF498" s="73"/>
      <c r="BG498" s="73"/>
      <c r="BH498" s="159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</row>
    <row r="499" spans="1:88" ht="19.5" customHeight="1" thickTop="1">
      <c r="A499" s="192"/>
      <c r="B499" s="192"/>
      <c r="C499" s="192"/>
      <c r="D499" s="192"/>
      <c r="E499" s="192"/>
      <c r="F499" s="192"/>
      <c r="G499" s="192"/>
      <c r="H499" s="192"/>
      <c r="I499" s="192"/>
      <c r="J499" s="192"/>
      <c r="K499" s="192"/>
      <c r="L499" s="195"/>
      <c r="M499" s="8"/>
      <c r="N499" s="11"/>
      <c r="O499" s="10"/>
      <c r="P499" s="10"/>
      <c r="Q499" s="10"/>
      <c r="R499" s="10"/>
      <c r="S499" s="10"/>
      <c r="T499" s="10"/>
      <c r="U499" s="10"/>
      <c r="V499" s="10"/>
      <c r="W499" s="10"/>
      <c r="X499" s="97"/>
      <c r="Y499" s="97"/>
      <c r="Z499" s="152"/>
      <c r="AA499" s="192"/>
      <c r="AB499" s="192"/>
      <c r="AC499" s="192"/>
      <c r="AD499" s="192"/>
      <c r="AE499" s="192"/>
      <c r="AF499" s="11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11"/>
      <c r="AZ499" s="8"/>
      <c r="BA499" s="8"/>
      <c r="BB499" s="8"/>
      <c r="BC499" s="8"/>
      <c r="BD499" s="8"/>
      <c r="BE499" s="8"/>
      <c r="BF499" s="8"/>
      <c r="BG499" s="8"/>
      <c r="BH499" s="8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</row>
    <row r="500" spans="1:88" ht="19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 t="s">
        <v>93</v>
      </c>
      <c r="K500" s="11"/>
      <c r="L500" s="168"/>
      <c r="M500" s="11"/>
      <c r="N500" s="156" t="s">
        <v>96</v>
      </c>
      <c r="O500" s="11"/>
      <c r="P500" s="111"/>
      <c r="Q500" s="111"/>
      <c r="R500" s="111"/>
      <c r="S500" s="157"/>
      <c r="T500" s="157"/>
      <c r="U500" s="157"/>
      <c r="V500" s="157"/>
      <c r="W500" s="157"/>
      <c r="X500" s="157"/>
      <c r="Y500" s="157"/>
      <c r="Z500" s="152"/>
      <c r="AA500" s="11"/>
      <c r="AB500" s="11"/>
      <c r="AC500" s="11" t="s">
        <v>93</v>
      </c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</row>
    <row r="501" spans="1:88" ht="19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68"/>
      <c r="M501" s="11"/>
      <c r="N501" s="162" t="s">
        <v>97</v>
      </c>
      <c r="O501" s="11"/>
      <c r="P501" s="111"/>
      <c r="Q501" s="111"/>
      <c r="R501" s="111"/>
      <c r="S501" s="157"/>
      <c r="T501" s="157"/>
      <c r="U501" s="157"/>
      <c r="V501" s="157"/>
      <c r="W501" s="157"/>
      <c r="X501" s="157"/>
      <c r="Y501" s="157"/>
      <c r="Z501" s="152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</row>
    <row r="502" spans="1:88" ht="19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68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57"/>
      <c r="Y502" s="157"/>
      <c r="Z502" s="152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</row>
    <row r="503" spans="1:88" ht="19.5" customHeight="1" thickBo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68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57"/>
      <c r="Y503" s="157"/>
      <c r="Z503" s="152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</row>
    <row r="504" spans="1:88" ht="19.5" customHeight="1" thickTop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68">
        <v>17</v>
      </c>
      <c r="M504" s="11"/>
      <c r="N504" s="11"/>
      <c r="O504" s="192"/>
      <c r="P504" s="192"/>
      <c r="Q504" s="192"/>
      <c r="R504" s="196"/>
      <c r="S504" s="196"/>
      <c r="T504" s="196"/>
      <c r="U504" s="196"/>
      <c r="V504" s="196"/>
      <c r="W504" s="196"/>
      <c r="X504" s="197"/>
      <c r="Y504" s="197"/>
      <c r="Z504" s="198"/>
      <c r="AA504" s="11"/>
      <c r="AB504" s="11"/>
      <c r="AC504" s="11"/>
      <c r="AD504" s="11"/>
      <c r="AE504" s="11">
        <v>17</v>
      </c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</row>
    <row r="505" spans="1:88" ht="19.5" customHeight="1" thickBot="1">
      <c r="A505" s="156" t="s">
        <v>96</v>
      </c>
      <c r="B505" s="10" t="s">
        <v>94</v>
      </c>
      <c r="C505" s="16" t="s">
        <v>95</v>
      </c>
      <c r="D505" s="16"/>
      <c r="E505" s="16"/>
      <c r="F505" s="10"/>
      <c r="G505" s="10"/>
      <c r="H505" s="10"/>
      <c r="I505" s="10"/>
      <c r="J505" s="10"/>
      <c r="K505" s="10"/>
      <c r="L505" s="166"/>
      <c r="M505" s="10"/>
      <c r="N505" s="11"/>
      <c r="O505" s="39"/>
      <c r="P505" s="39"/>
      <c r="Q505" s="39"/>
      <c r="R505" s="11"/>
      <c r="S505" s="11"/>
      <c r="T505" s="11"/>
      <c r="U505" s="11"/>
      <c r="V505" s="11"/>
      <c r="W505" s="11"/>
      <c r="X505" s="157"/>
      <c r="Y505" s="157"/>
      <c r="Z505" s="199" t="s">
        <v>98</v>
      </c>
      <c r="AA505" s="16" t="s">
        <v>95</v>
      </c>
      <c r="AB505" s="10"/>
      <c r="AC505" s="10"/>
      <c r="AD505" s="10"/>
      <c r="AE505" s="111"/>
      <c r="AF505" s="11"/>
      <c r="AG505" s="156"/>
      <c r="AH505" s="10"/>
      <c r="AI505" s="12"/>
      <c r="AJ505" s="13"/>
      <c r="AK505" s="13"/>
      <c r="AL505" s="10"/>
      <c r="AM505" s="10"/>
      <c r="AN505" s="10"/>
      <c r="AO505" s="111"/>
      <c r="AP505" s="156"/>
      <c r="AQ505" s="10"/>
      <c r="AR505" s="12"/>
      <c r="AS505" s="13"/>
      <c r="AT505" s="13"/>
      <c r="AU505" s="10"/>
      <c r="AV505" s="10"/>
      <c r="AW505" s="10"/>
      <c r="AX505" s="111"/>
      <c r="AY505" s="11"/>
      <c r="AZ505" s="156"/>
      <c r="BA505" s="10"/>
      <c r="BB505" s="12"/>
      <c r="BC505" s="13"/>
      <c r="BD505" s="13"/>
      <c r="BE505" s="10"/>
      <c r="BF505" s="10"/>
      <c r="BG505" s="10"/>
      <c r="BH505" s="111"/>
      <c r="BI505" s="11"/>
      <c r="BJ505" s="11"/>
      <c r="BK505" s="14"/>
      <c r="BL505" s="13"/>
      <c r="BM505" s="13"/>
      <c r="BN505" s="11"/>
      <c r="BO505" s="11"/>
      <c r="BP505" s="11"/>
      <c r="BQ505" s="11"/>
      <c r="BR505" s="11"/>
      <c r="BS505" s="11"/>
      <c r="BT505" s="11"/>
      <c r="BU505" s="14"/>
      <c r="BV505" s="13"/>
      <c r="BW505" s="13"/>
      <c r="BX505" s="11"/>
      <c r="BY505" s="11"/>
      <c r="BZ505" s="11"/>
      <c r="CA505" s="11"/>
      <c r="CB505" s="11"/>
      <c r="CC505" s="11"/>
      <c r="CD505" s="14"/>
      <c r="CE505" s="13"/>
      <c r="CF505" s="13"/>
      <c r="CG505" s="11"/>
      <c r="CH505" s="11"/>
      <c r="CI505" s="11"/>
      <c r="CJ505" s="11"/>
    </row>
    <row r="506" spans="1:88" ht="19.5" customHeight="1" thickTop="1">
      <c r="A506" s="162" t="s">
        <v>97</v>
      </c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66"/>
      <c r="M506" s="10"/>
      <c r="N506" s="192"/>
      <c r="O506" s="39"/>
      <c r="P506" s="39"/>
      <c r="Q506" s="39"/>
      <c r="R506" s="111"/>
      <c r="S506" s="10">
        <v>2000</v>
      </c>
      <c r="T506" s="10"/>
      <c r="U506" s="10"/>
      <c r="V506" s="10"/>
      <c r="W506" s="10"/>
      <c r="X506" s="97">
        <v>2001</v>
      </c>
      <c r="Y506" s="97" t="s">
        <v>99</v>
      </c>
      <c r="Z506" s="13"/>
      <c r="AA506" s="10"/>
      <c r="AB506" s="10"/>
      <c r="AC506" s="10"/>
      <c r="AD506" s="10"/>
      <c r="AE506" s="111"/>
      <c r="AF506" s="11"/>
      <c r="AG506" s="162"/>
      <c r="AH506" s="10"/>
      <c r="AI506" s="10"/>
      <c r="AJ506" s="10"/>
      <c r="AK506" s="10"/>
      <c r="AL506" s="10"/>
      <c r="AM506" s="10"/>
      <c r="AN506" s="10"/>
      <c r="AO506" s="111"/>
      <c r="AP506" s="162"/>
      <c r="AQ506" s="10"/>
      <c r="AR506" s="10"/>
      <c r="AS506" s="10"/>
      <c r="AT506" s="10"/>
      <c r="AU506" s="10"/>
      <c r="AV506" s="10"/>
      <c r="AW506" s="10"/>
      <c r="AX506" s="111"/>
      <c r="AY506" s="11"/>
      <c r="AZ506" s="162"/>
      <c r="BA506" s="10"/>
      <c r="BB506" s="10"/>
      <c r="BC506" s="10"/>
      <c r="BD506" s="10"/>
      <c r="BE506" s="10"/>
      <c r="BF506" s="10"/>
      <c r="BG506" s="10"/>
      <c r="BH506" s="1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</row>
    <row r="507" spans="1:88" ht="19.5" customHeight="1">
      <c r="A507" s="11"/>
      <c r="B507" s="11"/>
      <c r="C507" s="111"/>
      <c r="D507" s="111"/>
      <c r="E507" s="111"/>
      <c r="F507" s="157"/>
      <c r="G507" s="157"/>
      <c r="H507" s="157"/>
      <c r="I507" s="157"/>
      <c r="J507" s="111"/>
      <c r="K507" s="111"/>
      <c r="L507" s="166"/>
      <c r="M507" s="11"/>
      <c r="N507" s="39" t="s">
        <v>98</v>
      </c>
      <c r="O507" s="39"/>
      <c r="P507" s="39"/>
      <c r="Q507" s="39"/>
      <c r="R507" s="11"/>
      <c r="S507" s="11"/>
      <c r="T507" s="11"/>
      <c r="U507" s="11"/>
      <c r="V507" s="11"/>
      <c r="W507" s="11"/>
      <c r="X507" s="157"/>
      <c r="Y507" s="157"/>
      <c r="Z507" s="13"/>
      <c r="AA507" s="111"/>
      <c r="AB507" s="157"/>
      <c r="AC507" s="111"/>
      <c r="AD507" s="111"/>
      <c r="AE507" s="111"/>
      <c r="AF507" s="11"/>
      <c r="AG507" s="11"/>
      <c r="AH507" s="11"/>
      <c r="AI507" s="111"/>
      <c r="AJ507" s="111"/>
      <c r="AK507" s="111"/>
      <c r="AL507" s="157"/>
      <c r="AM507" s="111"/>
      <c r="AN507" s="111"/>
      <c r="AO507" s="111"/>
      <c r="AP507" s="11"/>
      <c r="AQ507" s="11"/>
      <c r="AR507" s="111"/>
      <c r="AS507" s="111"/>
      <c r="AT507" s="111"/>
      <c r="AU507" s="157"/>
      <c r="AV507" s="111"/>
      <c r="AW507" s="111"/>
      <c r="AX507" s="111"/>
      <c r="AY507" s="11"/>
      <c r="AZ507" s="11"/>
      <c r="BA507" s="11"/>
      <c r="BB507" s="111"/>
      <c r="BC507" s="111"/>
      <c r="BD507" s="111"/>
      <c r="BE507" s="157"/>
      <c r="BF507" s="111"/>
      <c r="BG507" s="111"/>
      <c r="BH507" s="1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</row>
    <row r="508" spans="1:88" ht="19.5" customHeight="1">
      <c r="A508" s="11"/>
      <c r="B508" s="11"/>
      <c r="C508" s="111"/>
      <c r="D508" s="111"/>
      <c r="E508" s="111"/>
      <c r="F508" s="157"/>
      <c r="G508" s="157"/>
      <c r="H508" s="157"/>
      <c r="I508" s="157"/>
      <c r="J508" s="111"/>
      <c r="K508" s="111"/>
      <c r="L508" s="166"/>
      <c r="M508" s="11"/>
      <c r="N508" s="39"/>
      <c r="O508" s="8"/>
      <c r="P508" s="8"/>
      <c r="Q508" s="8"/>
      <c r="R508" s="11"/>
      <c r="S508" s="200"/>
      <c r="T508" s="200"/>
      <c r="U508" s="200"/>
      <c r="V508" s="200"/>
      <c r="W508" s="200"/>
      <c r="X508" s="201"/>
      <c r="Y508" s="201"/>
      <c r="Z508" s="202"/>
      <c r="AA508" s="111"/>
      <c r="AB508" s="157"/>
      <c r="AC508" s="111"/>
      <c r="AD508" s="111"/>
      <c r="AE508" s="111"/>
      <c r="AF508" s="11"/>
      <c r="AG508" s="11"/>
      <c r="AH508" s="11"/>
      <c r="AI508" s="111"/>
      <c r="AJ508" s="111"/>
      <c r="AK508" s="111"/>
      <c r="AL508" s="157"/>
      <c r="AM508" s="111"/>
      <c r="AN508" s="111"/>
      <c r="AO508" s="111"/>
      <c r="AP508" s="11"/>
      <c r="AQ508" s="11"/>
      <c r="AR508" s="111"/>
      <c r="AS508" s="111"/>
      <c r="AT508" s="111"/>
      <c r="AU508" s="157"/>
      <c r="AV508" s="111"/>
      <c r="AW508" s="111"/>
      <c r="AX508" s="111"/>
      <c r="AY508" s="11"/>
      <c r="AZ508" s="11"/>
      <c r="BA508" s="11"/>
      <c r="BB508" s="111"/>
      <c r="BC508" s="111"/>
      <c r="BD508" s="111"/>
      <c r="BE508" s="157"/>
      <c r="BF508" s="111"/>
      <c r="BG508" s="111"/>
      <c r="BH508" s="1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</row>
    <row r="509" spans="1:88" ht="19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68"/>
      <c r="M509" s="11"/>
      <c r="N509" s="39"/>
      <c r="O509" s="203"/>
      <c r="P509" s="203"/>
      <c r="Q509" s="203"/>
      <c r="R509" s="204"/>
      <c r="S509" s="205" t="s">
        <v>100</v>
      </c>
      <c r="T509" s="205"/>
      <c r="U509" s="205"/>
      <c r="V509" s="205"/>
      <c r="W509" s="205"/>
      <c r="X509" s="206" t="s">
        <v>101</v>
      </c>
      <c r="Y509" s="207" t="s">
        <v>102</v>
      </c>
      <c r="Z509" s="208" t="s">
        <v>103</v>
      </c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</row>
    <row r="510" spans="1:88" ht="19.5" customHeight="1" thickBo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68"/>
      <c r="M510" s="11"/>
      <c r="N510" s="8"/>
      <c r="O510" s="8"/>
      <c r="P510" s="8"/>
      <c r="Q510" s="8"/>
      <c r="R510" s="11"/>
      <c r="S510" s="170"/>
      <c r="T510" s="170"/>
      <c r="U510" s="170"/>
      <c r="V510" s="170"/>
      <c r="W510" s="170"/>
      <c r="X510" s="171"/>
      <c r="Y510" s="171"/>
      <c r="Z510" s="152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</row>
    <row r="511" spans="1:88" ht="19.5" customHeight="1" thickTop="1">
      <c r="A511" s="192"/>
      <c r="B511" s="192"/>
      <c r="C511" s="192"/>
      <c r="D511" s="192"/>
      <c r="E511" s="196"/>
      <c r="F511" s="196"/>
      <c r="G511" s="196"/>
      <c r="H511" s="196"/>
      <c r="I511" s="196"/>
      <c r="J511" s="196"/>
      <c r="K511" s="196"/>
      <c r="L511" s="209"/>
      <c r="M511" s="8"/>
      <c r="N511" s="203">
        <v>1</v>
      </c>
      <c r="O511" s="11"/>
      <c r="P511" s="8"/>
      <c r="Q511" s="8"/>
      <c r="R511" s="172"/>
      <c r="S511" s="154" t="e">
        <f>SUM(S47/#REF!)*100</f>
        <v>#REF!</v>
      </c>
      <c r="T511" s="154"/>
      <c r="U511" s="154"/>
      <c r="V511" s="154"/>
      <c r="W511" s="154"/>
      <c r="X511" s="187" t="e">
        <f t="shared" ref="X511:Z511" si="51">SUM(X47/#REF!)*100</f>
        <v>#REF!</v>
      </c>
      <c r="Y511" s="187" t="e">
        <f t="shared" si="51"/>
        <v>#REF!</v>
      </c>
      <c r="Z511" s="167" t="e">
        <f t="shared" si="51"/>
        <v>#REF!</v>
      </c>
      <c r="AA511" s="192"/>
      <c r="AB511" s="196"/>
      <c r="AC511" s="196"/>
      <c r="AD511" s="196"/>
      <c r="AE511" s="196"/>
      <c r="AF511" s="11"/>
      <c r="AG511" s="8"/>
      <c r="AH511" s="8"/>
      <c r="AI511" s="8"/>
      <c r="AJ511" s="8"/>
      <c r="AK511" s="11"/>
      <c r="AL511" s="11"/>
      <c r="AM511" s="11"/>
      <c r="AN511" s="11"/>
      <c r="AO511" s="11"/>
      <c r="AP511" s="8"/>
      <c r="AQ511" s="8"/>
      <c r="AR511" s="8"/>
      <c r="AS511" s="8"/>
      <c r="AT511" s="11"/>
      <c r="AU511" s="11"/>
      <c r="AV511" s="11"/>
      <c r="AW511" s="11"/>
      <c r="AX511" s="11"/>
      <c r="AY511" s="11"/>
      <c r="AZ511" s="8"/>
      <c r="BA511" s="8"/>
      <c r="BB511" s="8"/>
      <c r="BC511" s="8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</row>
    <row r="512" spans="1:88" ht="19.5" customHeight="1">
      <c r="A512" s="39" t="s">
        <v>98</v>
      </c>
      <c r="B512" s="39"/>
      <c r="C512" s="39"/>
      <c r="D512" s="39"/>
      <c r="E512" s="11"/>
      <c r="F512" s="11"/>
      <c r="G512" s="11"/>
      <c r="H512" s="11"/>
      <c r="I512" s="11"/>
      <c r="J512" s="11"/>
      <c r="K512" s="11"/>
      <c r="L512" s="41" t="s">
        <v>98</v>
      </c>
      <c r="M512" s="39"/>
      <c r="N512" s="8" t="s">
        <v>104</v>
      </c>
      <c r="O512" s="11"/>
      <c r="P512" s="8"/>
      <c r="Q512" s="8"/>
      <c r="R512" s="11"/>
      <c r="S512" s="173"/>
      <c r="T512" s="173"/>
      <c r="U512" s="173"/>
      <c r="V512" s="173"/>
      <c r="W512" s="173"/>
      <c r="X512" s="174"/>
      <c r="Y512" s="174"/>
      <c r="Z512" s="152"/>
      <c r="AA512" s="41"/>
      <c r="AB512" s="11"/>
      <c r="AC512" s="11"/>
      <c r="AD512" s="11"/>
      <c r="AE512" s="11"/>
      <c r="AF512" s="11"/>
      <c r="AG512" s="41"/>
      <c r="AH512" s="13"/>
      <c r="AI512" s="13"/>
      <c r="AJ512" s="13"/>
      <c r="AK512" s="11"/>
      <c r="AL512" s="11"/>
      <c r="AM512" s="11"/>
      <c r="AN512" s="11"/>
      <c r="AO512" s="11"/>
      <c r="AP512" s="41"/>
      <c r="AQ512" s="13"/>
      <c r="AR512" s="13"/>
      <c r="AS512" s="13"/>
      <c r="AT512" s="11"/>
      <c r="AU512" s="11"/>
      <c r="AV512" s="11"/>
      <c r="AW512" s="11"/>
      <c r="AX512" s="11"/>
      <c r="AY512" s="11"/>
      <c r="AZ512" s="41"/>
      <c r="BA512" s="13"/>
      <c r="BB512" s="13"/>
      <c r="BC512" s="13"/>
      <c r="BD512" s="11"/>
      <c r="BE512" s="11"/>
      <c r="BF512" s="11"/>
      <c r="BG512" s="11"/>
      <c r="BH512" s="11"/>
      <c r="BI512" s="14"/>
      <c r="BJ512" s="13"/>
      <c r="BK512" s="13"/>
      <c r="BL512" s="13"/>
      <c r="BM512" s="11"/>
      <c r="BN512" s="11"/>
      <c r="BO512" s="11"/>
      <c r="BP512" s="11"/>
      <c r="BQ512" s="11"/>
      <c r="BR512" s="11"/>
      <c r="BS512" s="14"/>
      <c r="BT512" s="13"/>
      <c r="BU512" s="13"/>
      <c r="BV512" s="13"/>
      <c r="BW512" s="11"/>
      <c r="BX512" s="11"/>
      <c r="BY512" s="11"/>
      <c r="BZ512" s="11"/>
      <c r="CA512" s="11"/>
      <c r="CB512" s="14"/>
      <c r="CC512" s="13"/>
      <c r="CD512" s="13"/>
      <c r="CE512" s="13"/>
      <c r="CF512" s="11"/>
      <c r="CG512" s="11"/>
      <c r="CH512" s="11"/>
      <c r="CI512" s="11"/>
      <c r="CJ512" s="11"/>
    </row>
    <row r="513" spans="1:88" ht="19.5" customHeight="1">
      <c r="A513" s="39"/>
      <c r="B513" s="39"/>
      <c r="C513" s="39"/>
      <c r="D513" s="39"/>
      <c r="E513" s="111"/>
      <c r="F513" s="10">
        <v>2000</v>
      </c>
      <c r="G513" s="10"/>
      <c r="H513" s="10"/>
      <c r="I513" s="10"/>
      <c r="J513" s="10">
        <v>2001</v>
      </c>
      <c r="K513" s="10" t="s">
        <v>99</v>
      </c>
      <c r="L513" s="13"/>
      <c r="M513" s="39"/>
      <c r="N513" s="16" t="s">
        <v>105</v>
      </c>
      <c r="O513" s="11"/>
      <c r="P513" s="8"/>
      <c r="Q513" s="8"/>
      <c r="R513" s="11"/>
      <c r="S513" s="154" t="e">
        <f t="shared" ref="S513:S515" si="52">SUM(S49/#REF!)*100</f>
        <v>#REF!</v>
      </c>
      <c r="T513" s="154"/>
      <c r="U513" s="154"/>
      <c r="V513" s="154"/>
      <c r="W513" s="154"/>
      <c r="X513" s="187" t="e">
        <f t="shared" ref="X513:Z513" si="53">SUM(X49/#REF!)*100</f>
        <v>#REF!</v>
      </c>
      <c r="Y513" s="187" t="e">
        <f t="shared" si="53"/>
        <v>#REF!</v>
      </c>
      <c r="Z513" s="167" t="e">
        <f t="shared" si="53"/>
        <v>#REF!</v>
      </c>
      <c r="AA513" s="13"/>
      <c r="AB513" s="10">
        <v>2000</v>
      </c>
      <c r="AC513" s="10">
        <v>2001</v>
      </c>
      <c r="AD513" s="10" t="s">
        <v>99</v>
      </c>
      <c r="AE513" s="10" t="s">
        <v>106</v>
      </c>
      <c r="AF513" s="11"/>
      <c r="AG513" s="13"/>
      <c r="AH513" s="37"/>
      <c r="AI513" s="37"/>
      <c r="AJ513" s="13"/>
      <c r="AK513" s="111"/>
      <c r="AL513" s="10"/>
      <c r="AM513" s="10"/>
      <c r="AN513" s="10"/>
      <c r="AO513" s="10"/>
      <c r="AP513" s="13"/>
      <c r="AQ513" s="37"/>
      <c r="AR513" s="37"/>
      <c r="AS513" s="13"/>
      <c r="AT513" s="111"/>
      <c r="AU513" s="10"/>
      <c r="AV513" s="10"/>
      <c r="AW513" s="10"/>
      <c r="AX513" s="10"/>
      <c r="AY513" s="11"/>
      <c r="AZ513" s="13"/>
      <c r="BA513" s="37"/>
      <c r="BB513" s="37"/>
      <c r="BC513" s="13"/>
      <c r="BD513" s="111"/>
      <c r="BE513" s="10"/>
      <c r="BF513" s="10"/>
      <c r="BG513" s="10"/>
      <c r="BH513" s="10"/>
      <c r="BI513" s="13"/>
      <c r="BJ513" s="37"/>
      <c r="BK513" s="37"/>
      <c r="BL513" s="13"/>
      <c r="BM513" s="11"/>
      <c r="BN513" s="11"/>
      <c r="BO513" s="11"/>
      <c r="BP513" s="11"/>
      <c r="BQ513" s="11"/>
      <c r="BR513" s="11"/>
      <c r="BS513" s="13"/>
      <c r="BT513" s="37"/>
      <c r="BU513" s="37"/>
      <c r="BV513" s="13"/>
      <c r="BW513" s="11"/>
      <c r="BX513" s="11"/>
      <c r="BY513" s="11"/>
      <c r="BZ513" s="11"/>
      <c r="CA513" s="11"/>
      <c r="CB513" s="13"/>
      <c r="CC513" s="37"/>
      <c r="CD513" s="37"/>
      <c r="CE513" s="13"/>
      <c r="CF513" s="11"/>
      <c r="CG513" s="11"/>
      <c r="CH513" s="11"/>
      <c r="CI513" s="11"/>
      <c r="CJ513" s="11"/>
    </row>
    <row r="514" spans="1:88" ht="19.5" customHeight="1">
      <c r="A514" s="39"/>
      <c r="B514" s="39"/>
      <c r="C514" s="39"/>
      <c r="D514" s="39"/>
      <c r="E514" s="11"/>
      <c r="F514" s="11"/>
      <c r="G514" s="11"/>
      <c r="H514" s="11"/>
      <c r="I514" s="11"/>
      <c r="J514" s="11"/>
      <c r="K514" s="11"/>
      <c r="L514" s="13"/>
      <c r="M514" s="39"/>
      <c r="N514" s="23" t="s">
        <v>107</v>
      </c>
      <c r="O514" s="11"/>
      <c r="P514" s="8"/>
      <c r="Q514" s="8"/>
      <c r="R514" s="11"/>
      <c r="S514" s="154" t="e">
        <f t="shared" si="52"/>
        <v>#REF!</v>
      </c>
      <c r="T514" s="154"/>
      <c r="U514" s="154"/>
      <c r="V514" s="154"/>
      <c r="W514" s="154"/>
      <c r="X514" s="187" t="e">
        <f t="shared" ref="X514:Z514" si="54">SUM(X50/#REF!)*100</f>
        <v>#REF!</v>
      </c>
      <c r="Y514" s="187" t="e">
        <f t="shared" si="54"/>
        <v>#REF!</v>
      </c>
      <c r="Z514" s="167" t="e">
        <f t="shared" si="54"/>
        <v>#REF!</v>
      </c>
      <c r="AA514" s="13"/>
      <c r="AB514" s="11"/>
      <c r="AC514" s="11"/>
      <c r="AD514" s="11"/>
      <c r="AE514" s="11"/>
      <c r="AF514" s="11"/>
      <c r="AG514" s="13"/>
      <c r="AH514" s="13"/>
      <c r="AI514" s="13"/>
      <c r="AJ514" s="13"/>
      <c r="AK514" s="11"/>
      <c r="AL514" s="11"/>
      <c r="AM514" s="11"/>
      <c r="AN514" s="11"/>
      <c r="AO514" s="11"/>
      <c r="AP514" s="13"/>
      <c r="AQ514" s="13"/>
      <c r="AR514" s="13"/>
      <c r="AS514" s="13"/>
      <c r="AT514" s="11"/>
      <c r="AU514" s="11"/>
      <c r="AV514" s="11"/>
      <c r="AW514" s="11"/>
      <c r="AX514" s="11"/>
      <c r="AY514" s="11"/>
      <c r="AZ514" s="13"/>
      <c r="BA514" s="13"/>
      <c r="BB514" s="13"/>
      <c r="BC514" s="13"/>
      <c r="BD514" s="11"/>
      <c r="BE514" s="11"/>
      <c r="BF514" s="11"/>
      <c r="BG514" s="11"/>
      <c r="BH514" s="11"/>
      <c r="BI514" s="13"/>
      <c r="BJ514" s="13"/>
      <c r="BK514" s="13"/>
      <c r="BL514" s="13"/>
      <c r="BM514" s="11"/>
      <c r="BN514" s="11"/>
      <c r="BO514" s="11"/>
      <c r="BP514" s="11"/>
      <c r="BQ514" s="11"/>
      <c r="BR514" s="11"/>
      <c r="BS514" s="13"/>
      <c r="BT514" s="13"/>
      <c r="BU514" s="13"/>
      <c r="BV514" s="13"/>
      <c r="BW514" s="11"/>
      <c r="BX514" s="11"/>
      <c r="BY514" s="11"/>
      <c r="BZ514" s="11"/>
      <c r="CA514" s="11"/>
      <c r="CB514" s="13"/>
      <c r="CC514" s="13"/>
      <c r="CD514" s="13"/>
      <c r="CE514" s="13"/>
      <c r="CF514" s="11"/>
      <c r="CG514" s="11"/>
      <c r="CH514" s="11"/>
      <c r="CI514" s="11"/>
      <c r="CJ514" s="11"/>
    </row>
    <row r="515" spans="1:88" ht="19.5" customHeight="1">
      <c r="A515" s="8"/>
      <c r="B515" s="8"/>
      <c r="C515" s="8"/>
      <c r="D515" s="8"/>
      <c r="E515" s="11"/>
      <c r="F515" s="200"/>
      <c r="G515" s="200"/>
      <c r="H515" s="200"/>
      <c r="I515" s="200"/>
      <c r="J515" s="200"/>
      <c r="K515" s="200"/>
      <c r="L515" s="210"/>
      <c r="M515" s="8"/>
      <c r="N515" s="16" t="s">
        <v>108</v>
      </c>
      <c r="O515" s="11"/>
      <c r="P515" s="8"/>
      <c r="Q515" s="8"/>
      <c r="R515" s="11"/>
      <c r="S515" s="154" t="e">
        <f t="shared" si="52"/>
        <v>#REF!</v>
      </c>
      <c r="T515" s="154"/>
      <c r="U515" s="154"/>
      <c r="V515" s="154"/>
      <c r="W515" s="154"/>
      <c r="X515" s="187" t="e">
        <f t="shared" ref="X515:Z515" si="55">SUM(X51/#REF!)*100</f>
        <v>#REF!</v>
      </c>
      <c r="Y515" s="187" t="e">
        <f t="shared" si="55"/>
        <v>#REF!</v>
      </c>
      <c r="Z515" s="167" t="e">
        <f t="shared" si="55"/>
        <v>#REF!</v>
      </c>
      <c r="AA515" s="8"/>
      <c r="AB515" s="200"/>
      <c r="AC515" s="200"/>
      <c r="AD515" s="200"/>
      <c r="AE515" s="200"/>
      <c r="AF515" s="11"/>
      <c r="AG515" s="8"/>
      <c r="AH515" s="8"/>
      <c r="AI515" s="8"/>
      <c r="AJ515" s="8"/>
      <c r="AK515" s="11"/>
      <c r="AL515" s="11"/>
      <c r="AM515" s="11"/>
      <c r="AN515" s="11"/>
      <c r="AO515" s="11"/>
      <c r="AP515" s="8"/>
      <c r="AQ515" s="8"/>
      <c r="AR515" s="8"/>
      <c r="AS515" s="8"/>
      <c r="AT515" s="11"/>
      <c r="AU515" s="11"/>
      <c r="AV515" s="11"/>
      <c r="AW515" s="11"/>
      <c r="AX515" s="11"/>
      <c r="AY515" s="11"/>
      <c r="AZ515" s="8"/>
      <c r="BA515" s="8"/>
      <c r="BB515" s="8"/>
      <c r="BC515" s="8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</row>
    <row r="516" spans="1:88" ht="19.5" customHeight="1">
      <c r="A516" s="211">
        <v>1</v>
      </c>
      <c r="B516" s="212"/>
      <c r="C516" s="212"/>
      <c r="D516" s="212"/>
      <c r="E516" s="212"/>
      <c r="F516" s="205" t="s">
        <v>100</v>
      </c>
      <c r="G516" s="205"/>
      <c r="H516" s="205"/>
      <c r="I516" s="205"/>
      <c r="J516" s="205" t="s">
        <v>101</v>
      </c>
      <c r="K516" s="213" t="s">
        <v>102</v>
      </c>
      <c r="L516" s="214" t="s">
        <v>103</v>
      </c>
      <c r="M516" s="54"/>
      <c r="N516" s="16" t="s">
        <v>109</v>
      </c>
      <c r="O516" s="11"/>
      <c r="P516" s="8"/>
      <c r="Q516" s="8"/>
      <c r="R516" s="11"/>
      <c r="S516" s="176" t="s">
        <v>76</v>
      </c>
      <c r="T516" s="176"/>
      <c r="U516" s="176"/>
      <c r="V516" s="176"/>
      <c r="W516" s="176"/>
      <c r="X516" s="174" t="s">
        <v>76</v>
      </c>
      <c r="Y516" s="174" t="s">
        <v>76</v>
      </c>
      <c r="Z516" s="152" t="s">
        <v>76</v>
      </c>
      <c r="AA516" s="203"/>
      <c r="AB516" s="205" t="s">
        <v>100</v>
      </c>
      <c r="AC516" s="205" t="s">
        <v>101</v>
      </c>
      <c r="AD516" s="213" t="s">
        <v>102</v>
      </c>
      <c r="AE516" s="213" t="s">
        <v>103</v>
      </c>
      <c r="AF516" s="11"/>
      <c r="AG516" s="54"/>
      <c r="AH516" s="54"/>
      <c r="AI516" s="54"/>
      <c r="AJ516" s="54"/>
      <c r="AK516" s="169"/>
      <c r="AL516" s="111"/>
      <c r="AM516" s="111"/>
      <c r="AN516" s="111"/>
      <c r="AO516" s="111"/>
      <c r="AP516" s="54"/>
      <c r="AQ516" s="54"/>
      <c r="AR516" s="54"/>
      <c r="AS516" s="54"/>
      <c r="AT516" s="169"/>
      <c r="AU516" s="111"/>
      <c r="AV516" s="111"/>
      <c r="AW516" s="111"/>
      <c r="AX516" s="111"/>
      <c r="AY516" s="11"/>
      <c r="AZ516" s="54"/>
      <c r="BA516" s="54"/>
      <c r="BB516" s="54"/>
      <c r="BC516" s="54"/>
      <c r="BD516" s="169"/>
      <c r="BE516" s="111"/>
      <c r="BF516" s="111"/>
      <c r="BG516" s="111"/>
      <c r="BH516" s="1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</row>
    <row r="517" spans="1:88" ht="19.5" customHeight="1">
      <c r="A517" s="8" t="s">
        <v>104</v>
      </c>
      <c r="B517" s="8"/>
      <c r="C517" s="8"/>
      <c r="D517" s="8"/>
      <c r="E517" s="11"/>
      <c r="F517" s="170"/>
      <c r="G517" s="170"/>
      <c r="H517" s="170"/>
      <c r="I517" s="170"/>
      <c r="J517" s="170"/>
      <c r="K517" s="170"/>
      <c r="L517" s="168"/>
      <c r="M517" s="8"/>
      <c r="N517" s="16" t="s">
        <v>110</v>
      </c>
      <c r="O517" s="11"/>
      <c r="P517" s="8"/>
      <c r="Q517" s="8"/>
      <c r="R517" s="11"/>
      <c r="S517" s="176" t="s">
        <v>76</v>
      </c>
      <c r="T517" s="176"/>
      <c r="U517" s="176"/>
      <c r="V517" s="176"/>
      <c r="W517" s="176"/>
      <c r="X517" s="174" t="s">
        <v>76</v>
      </c>
      <c r="Y517" s="174" t="s">
        <v>76</v>
      </c>
      <c r="Z517" s="152" t="s">
        <v>76</v>
      </c>
      <c r="AA517" s="8"/>
      <c r="AB517" s="170"/>
      <c r="AC517" s="170"/>
      <c r="AD517" s="170"/>
      <c r="AE517" s="170"/>
      <c r="AF517" s="11"/>
      <c r="AG517" s="8"/>
      <c r="AH517" s="8"/>
      <c r="AI517" s="8"/>
      <c r="AJ517" s="8"/>
      <c r="AK517" s="11"/>
      <c r="AL517" s="170"/>
      <c r="AM517" s="170"/>
      <c r="AN517" s="170"/>
      <c r="AO517" s="170"/>
      <c r="AP517" s="8"/>
      <c r="AQ517" s="8"/>
      <c r="AR517" s="8"/>
      <c r="AS517" s="8"/>
      <c r="AT517" s="11"/>
      <c r="AU517" s="170"/>
      <c r="AV517" s="170"/>
      <c r="AW517" s="170"/>
      <c r="AX517" s="170"/>
      <c r="AY517" s="11"/>
      <c r="AZ517" s="8"/>
      <c r="BA517" s="8"/>
      <c r="BB517" s="8"/>
      <c r="BC517" s="8"/>
      <c r="BD517" s="11"/>
      <c r="BE517" s="170"/>
      <c r="BF517" s="170"/>
      <c r="BG517" s="170"/>
      <c r="BH517" s="170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</row>
    <row r="518" spans="1:88" ht="19.5" customHeight="1">
      <c r="A518" s="16" t="s">
        <v>105</v>
      </c>
      <c r="B518" s="11"/>
      <c r="C518" s="8"/>
      <c r="D518" s="8"/>
      <c r="E518" s="172"/>
      <c r="F518" s="154" t="e">
        <f>SUM(F54/#REF!)*100</f>
        <v>#REF!</v>
      </c>
      <c r="G518" s="154"/>
      <c r="H518" s="154"/>
      <c r="I518" s="154"/>
      <c r="J518" s="154" t="e">
        <f t="shared" ref="J518:L518" si="56">SUM(J54/#REF!)*100</f>
        <v>#REF!</v>
      </c>
      <c r="K518" s="154" t="e">
        <f t="shared" si="56"/>
        <v>#REF!</v>
      </c>
      <c r="L518" s="188" t="e">
        <f t="shared" si="56"/>
        <v>#REF!</v>
      </c>
      <c r="M518" s="11"/>
      <c r="N518" s="16" t="s">
        <v>111</v>
      </c>
      <c r="O518" s="11"/>
      <c r="P518" s="8"/>
      <c r="Q518" s="8"/>
      <c r="R518" s="11"/>
      <c r="S518" s="154" t="e">
        <f>SUM(S54/#REF!)*100</f>
        <v>#REF!</v>
      </c>
      <c r="T518" s="154"/>
      <c r="U518" s="154"/>
      <c r="V518" s="154"/>
      <c r="W518" s="154"/>
      <c r="X518" s="187" t="e">
        <f t="shared" ref="X518:Z518" si="57">SUM(X54/#REF!)*100</f>
        <v>#REF!</v>
      </c>
      <c r="Y518" s="187" t="e">
        <f t="shared" si="57"/>
        <v>#REF!</v>
      </c>
      <c r="Z518" s="167" t="e">
        <f t="shared" si="57"/>
        <v>#REF!</v>
      </c>
      <c r="AA518" s="8"/>
      <c r="AB518" s="154" t="e">
        <f t="shared" ref="AB518:AE518" si="58">SUM(AB54/AL54)*100</f>
        <v>#DIV/0!</v>
      </c>
      <c r="AC518" s="154" t="e">
        <f t="shared" si="58"/>
        <v>#DIV/0!</v>
      </c>
      <c r="AD518" s="154" t="e">
        <f t="shared" si="58"/>
        <v>#DIV/0!</v>
      </c>
      <c r="AE518" s="154" t="e">
        <f t="shared" si="58"/>
        <v>#DIV/0!</v>
      </c>
      <c r="AF518" s="11"/>
      <c r="AG518" s="16"/>
      <c r="AH518" s="11"/>
      <c r="AI518" s="8"/>
      <c r="AJ518" s="8"/>
      <c r="AK518" s="172"/>
      <c r="AL518" s="154"/>
      <c r="AM518" s="154"/>
      <c r="AN518" s="154"/>
      <c r="AO518" s="154"/>
      <c r="AP518" s="16"/>
      <c r="AQ518" s="11"/>
      <c r="AR518" s="8"/>
      <c r="AS518" s="8"/>
      <c r="AT518" s="172"/>
      <c r="AU518" s="154"/>
      <c r="AV518" s="154"/>
      <c r="AW518" s="154"/>
      <c r="AX518" s="154"/>
      <c r="AY518" s="11"/>
      <c r="AZ518" s="16"/>
      <c r="BA518" s="11"/>
      <c r="BB518" s="8"/>
      <c r="BC518" s="8"/>
      <c r="BD518" s="172"/>
      <c r="BE518" s="154"/>
      <c r="BF518" s="154"/>
      <c r="BG518" s="154"/>
      <c r="BH518" s="154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</row>
    <row r="519" spans="1:88" ht="19.5" customHeight="1">
      <c r="A519" s="23" t="s">
        <v>107</v>
      </c>
      <c r="B519" s="11"/>
      <c r="C519" s="8"/>
      <c r="D519" s="8"/>
      <c r="E519" s="11"/>
      <c r="F519" s="173"/>
      <c r="G519" s="173"/>
      <c r="H519" s="173"/>
      <c r="I519" s="173"/>
      <c r="J519" s="173"/>
      <c r="K519" s="173"/>
      <c r="L519" s="168"/>
      <c r="M519" s="11"/>
      <c r="N519" s="16" t="s">
        <v>112</v>
      </c>
      <c r="O519" s="11"/>
      <c r="P519" s="8"/>
      <c r="Q519" s="8"/>
      <c r="R519" s="11"/>
      <c r="S519" s="173"/>
      <c r="T519" s="173"/>
      <c r="U519" s="173"/>
      <c r="V519" s="173"/>
      <c r="W519" s="173"/>
      <c r="X519" s="174"/>
      <c r="Y519" s="174"/>
      <c r="Z519" s="152"/>
      <c r="AA519" s="8"/>
      <c r="AB519" s="173"/>
      <c r="AC519" s="173"/>
      <c r="AD519" s="173"/>
      <c r="AE519" s="173"/>
      <c r="AF519" s="11"/>
      <c r="AG519" s="23"/>
      <c r="AH519" s="11"/>
      <c r="AI519" s="8"/>
      <c r="AJ519" s="8"/>
      <c r="AK519" s="11"/>
      <c r="AL519" s="173"/>
      <c r="AM519" s="173"/>
      <c r="AN519" s="173"/>
      <c r="AO519" s="173"/>
      <c r="AP519" s="23"/>
      <c r="AQ519" s="11"/>
      <c r="AR519" s="8"/>
      <c r="AS519" s="8"/>
      <c r="AT519" s="11"/>
      <c r="AU519" s="173"/>
      <c r="AV519" s="173"/>
      <c r="AW519" s="173"/>
      <c r="AX519" s="173"/>
      <c r="AY519" s="11"/>
      <c r="AZ519" s="23"/>
      <c r="BA519" s="11"/>
      <c r="BB519" s="8"/>
      <c r="BC519" s="8"/>
      <c r="BD519" s="11"/>
      <c r="BE519" s="173"/>
      <c r="BF519" s="173"/>
      <c r="BG519" s="173"/>
      <c r="BH519" s="173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</row>
    <row r="520" spans="1:88" ht="19.5" customHeight="1">
      <c r="A520" s="16" t="s">
        <v>108</v>
      </c>
      <c r="B520" s="11"/>
      <c r="C520" s="8"/>
      <c r="D520" s="8"/>
      <c r="E520" s="11"/>
      <c r="F520" s="154" t="e">
        <f t="shared" ref="F520:F522" si="59">SUM(F56/#REF!)*100</f>
        <v>#REF!</v>
      </c>
      <c r="G520" s="154"/>
      <c r="H520" s="154"/>
      <c r="I520" s="154"/>
      <c r="J520" s="154" t="e">
        <f t="shared" ref="J520:L520" si="60">SUM(J56/#REF!)*100</f>
        <v>#REF!</v>
      </c>
      <c r="K520" s="154" t="e">
        <f t="shared" si="60"/>
        <v>#REF!</v>
      </c>
      <c r="L520" s="188" t="e">
        <f t="shared" si="60"/>
        <v>#REF!</v>
      </c>
      <c r="M520" s="11"/>
      <c r="N520" s="16" t="s">
        <v>113</v>
      </c>
      <c r="O520" s="11"/>
      <c r="P520" s="11"/>
      <c r="Q520" s="11"/>
      <c r="R520" s="172"/>
      <c r="S520" s="173"/>
      <c r="T520" s="173"/>
      <c r="U520" s="173"/>
      <c r="V520" s="173"/>
      <c r="W520" s="173"/>
      <c r="X520" s="174"/>
      <c r="Y520" s="174"/>
      <c r="Z520" s="152"/>
      <c r="AA520" s="8"/>
      <c r="AB520" s="154" t="e">
        <f t="shared" ref="AB520:AE522" si="61">SUM(AB56/AL56)*100</f>
        <v>#DIV/0!</v>
      </c>
      <c r="AC520" s="154" t="e">
        <f t="shared" si="61"/>
        <v>#DIV/0!</v>
      </c>
      <c r="AD520" s="154" t="e">
        <f t="shared" si="61"/>
        <v>#DIV/0!</v>
      </c>
      <c r="AE520" s="154" t="e">
        <f t="shared" si="61"/>
        <v>#DIV/0!</v>
      </c>
      <c r="AF520" s="11"/>
      <c r="AG520" s="16"/>
      <c r="AH520" s="11"/>
      <c r="AI520" s="8"/>
      <c r="AJ520" s="8"/>
      <c r="AK520" s="11"/>
      <c r="AL520" s="154"/>
      <c r="AM520" s="154"/>
      <c r="AN520" s="154"/>
      <c r="AO520" s="154"/>
      <c r="AP520" s="16"/>
      <c r="AQ520" s="11"/>
      <c r="AR520" s="8"/>
      <c r="AS520" s="8"/>
      <c r="AT520" s="11"/>
      <c r="AU520" s="154"/>
      <c r="AV520" s="154"/>
      <c r="AW520" s="154"/>
      <c r="AX520" s="154"/>
      <c r="AY520" s="11"/>
      <c r="AZ520" s="16"/>
      <c r="BA520" s="11"/>
      <c r="BB520" s="8"/>
      <c r="BC520" s="8"/>
      <c r="BD520" s="11"/>
      <c r="BE520" s="154"/>
      <c r="BF520" s="154"/>
      <c r="BG520" s="154"/>
      <c r="BH520" s="154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</row>
    <row r="521" spans="1:88" ht="19.5" customHeight="1">
      <c r="A521" s="16" t="s">
        <v>109</v>
      </c>
      <c r="B521" s="11"/>
      <c r="C521" s="8"/>
      <c r="D521" s="8"/>
      <c r="E521" s="11"/>
      <c r="F521" s="154" t="e">
        <f t="shared" si="59"/>
        <v>#REF!</v>
      </c>
      <c r="G521" s="154"/>
      <c r="H521" s="154"/>
      <c r="I521" s="154"/>
      <c r="J521" s="154" t="e">
        <f t="shared" ref="J521:L522" si="62">SUM(J57/#REF!)*100</f>
        <v>#REF!</v>
      </c>
      <c r="K521" s="154" t="e">
        <f t="shared" si="62"/>
        <v>#REF!</v>
      </c>
      <c r="L521" s="188" t="e">
        <f t="shared" si="62"/>
        <v>#REF!</v>
      </c>
      <c r="M521" s="11"/>
      <c r="N521" s="23" t="s">
        <v>114</v>
      </c>
      <c r="O521" s="11"/>
      <c r="P521" s="8"/>
      <c r="Q521" s="8"/>
      <c r="R521" s="11"/>
      <c r="S521" s="154" t="e">
        <f>SUM(S57/#REF!)*100</f>
        <v>#REF!</v>
      </c>
      <c r="T521" s="154"/>
      <c r="U521" s="154"/>
      <c r="V521" s="154"/>
      <c r="W521" s="154"/>
      <c r="X521" s="187" t="e">
        <f t="shared" ref="X521:Z521" si="63">SUM(X57/#REF!)*100</f>
        <v>#REF!</v>
      </c>
      <c r="Y521" s="187" t="e">
        <f t="shared" si="63"/>
        <v>#REF!</v>
      </c>
      <c r="Z521" s="167" t="e">
        <f t="shared" si="63"/>
        <v>#REF!</v>
      </c>
      <c r="AA521" s="8"/>
      <c r="AB521" s="154" t="e">
        <f t="shared" si="61"/>
        <v>#DIV/0!</v>
      </c>
      <c r="AC521" s="154" t="e">
        <f t="shared" si="61"/>
        <v>#DIV/0!</v>
      </c>
      <c r="AD521" s="154" t="e">
        <f t="shared" si="61"/>
        <v>#DIV/0!</v>
      </c>
      <c r="AE521" s="154" t="e">
        <f t="shared" si="61"/>
        <v>#DIV/0!</v>
      </c>
      <c r="AF521" s="11"/>
      <c r="AG521" s="16"/>
      <c r="AH521" s="11"/>
      <c r="AI521" s="8"/>
      <c r="AJ521" s="8"/>
      <c r="AK521" s="11"/>
      <c r="AL521" s="154"/>
      <c r="AM521" s="154"/>
      <c r="AN521" s="154"/>
      <c r="AO521" s="154"/>
      <c r="AP521" s="16"/>
      <c r="AQ521" s="11"/>
      <c r="AR521" s="8"/>
      <c r="AS521" s="8"/>
      <c r="AT521" s="11"/>
      <c r="AU521" s="154"/>
      <c r="AV521" s="154"/>
      <c r="AW521" s="154"/>
      <c r="AX521" s="154"/>
      <c r="AY521" s="11"/>
      <c r="AZ521" s="16"/>
      <c r="BA521" s="11"/>
      <c r="BB521" s="8"/>
      <c r="BC521" s="8"/>
      <c r="BD521" s="11"/>
      <c r="BE521" s="154"/>
      <c r="BF521" s="154"/>
      <c r="BG521" s="154"/>
      <c r="BH521" s="154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</row>
    <row r="522" spans="1:88" ht="19.5" customHeight="1">
      <c r="A522" s="16" t="s">
        <v>110</v>
      </c>
      <c r="B522" s="11"/>
      <c r="C522" s="8"/>
      <c r="D522" s="8"/>
      <c r="E522" s="11"/>
      <c r="F522" s="154" t="e">
        <f t="shared" si="59"/>
        <v>#REF!</v>
      </c>
      <c r="G522" s="154"/>
      <c r="H522" s="154"/>
      <c r="I522" s="154"/>
      <c r="J522" s="154" t="e">
        <f t="shared" si="62"/>
        <v>#REF!</v>
      </c>
      <c r="K522" s="154" t="e">
        <f t="shared" si="62"/>
        <v>#REF!</v>
      </c>
      <c r="L522" s="188" t="e">
        <f t="shared" si="62"/>
        <v>#REF!</v>
      </c>
      <c r="M522" s="11"/>
      <c r="N522" s="11"/>
      <c r="O522" s="11"/>
      <c r="P522" s="8"/>
      <c r="Q522" s="8"/>
      <c r="R522" s="11"/>
      <c r="S522" s="173"/>
      <c r="T522" s="173"/>
      <c r="U522" s="173"/>
      <c r="V522" s="173"/>
      <c r="W522" s="173"/>
      <c r="X522" s="174"/>
      <c r="Y522" s="174"/>
      <c r="Z522" s="152"/>
      <c r="AA522" s="8"/>
      <c r="AB522" s="154" t="e">
        <f t="shared" si="61"/>
        <v>#DIV/0!</v>
      </c>
      <c r="AC522" s="154" t="e">
        <f t="shared" si="61"/>
        <v>#DIV/0!</v>
      </c>
      <c r="AD522" s="154" t="e">
        <f t="shared" si="61"/>
        <v>#DIV/0!</v>
      </c>
      <c r="AE522" s="154" t="e">
        <f t="shared" si="61"/>
        <v>#DIV/0!</v>
      </c>
      <c r="AF522" s="11"/>
      <c r="AG522" s="16"/>
      <c r="AH522" s="11"/>
      <c r="AI522" s="8"/>
      <c r="AJ522" s="8"/>
      <c r="AK522" s="11"/>
      <c r="AL522" s="154"/>
      <c r="AM522" s="154"/>
      <c r="AN522" s="154"/>
      <c r="AO522" s="154"/>
      <c r="AP522" s="16"/>
      <c r="AQ522" s="11"/>
      <c r="AR522" s="8"/>
      <c r="AS522" s="8"/>
      <c r="AT522" s="11"/>
      <c r="AU522" s="154"/>
      <c r="AV522" s="154"/>
      <c r="AW522" s="154"/>
      <c r="AX522" s="154"/>
      <c r="AY522" s="11"/>
      <c r="AZ522" s="16"/>
      <c r="BA522" s="11"/>
      <c r="BB522" s="8"/>
      <c r="BC522" s="8"/>
      <c r="BD522" s="11"/>
      <c r="BE522" s="154"/>
      <c r="BF522" s="154"/>
      <c r="BG522" s="154"/>
      <c r="BH522" s="154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</row>
    <row r="523" spans="1:88" ht="19.5" customHeight="1">
      <c r="A523" s="16" t="s">
        <v>111</v>
      </c>
      <c r="B523" s="11"/>
      <c r="C523" s="8"/>
      <c r="D523" s="8"/>
      <c r="E523" s="11"/>
      <c r="F523" s="176" t="s">
        <v>76</v>
      </c>
      <c r="G523" s="176"/>
      <c r="H523" s="176"/>
      <c r="I523" s="176"/>
      <c r="J523" s="176" t="s">
        <v>76</v>
      </c>
      <c r="K523" s="176" t="s">
        <v>76</v>
      </c>
      <c r="L523" s="166" t="s">
        <v>76</v>
      </c>
      <c r="M523" s="11"/>
      <c r="N523" s="16" t="s">
        <v>115</v>
      </c>
      <c r="O523" s="11"/>
      <c r="P523" s="8"/>
      <c r="Q523" s="8"/>
      <c r="R523" s="11"/>
      <c r="S523" s="154" t="e">
        <f>SUM(S59/#REF!)*100</f>
        <v>#REF!</v>
      </c>
      <c r="T523" s="154"/>
      <c r="U523" s="154"/>
      <c r="V523" s="154"/>
      <c r="W523" s="154"/>
      <c r="X523" s="187" t="e">
        <f t="shared" ref="X523:Z523" si="64">SUM(X59/#REF!)*100</f>
        <v>#REF!</v>
      </c>
      <c r="Y523" s="187" t="e">
        <f t="shared" si="64"/>
        <v>#REF!</v>
      </c>
      <c r="Z523" s="167" t="e">
        <f t="shared" si="64"/>
        <v>#REF!</v>
      </c>
      <c r="AA523" s="8"/>
      <c r="AB523" s="176" t="s">
        <v>76</v>
      </c>
      <c r="AC523" s="176" t="s">
        <v>76</v>
      </c>
      <c r="AD523" s="176" t="s">
        <v>76</v>
      </c>
      <c r="AE523" s="176" t="s">
        <v>76</v>
      </c>
      <c r="AF523" s="11"/>
      <c r="AG523" s="16"/>
      <c r="AH523" s="11"/>
      <c r="AI523" s="8"/>
      <c r="AJ523" s="8"/>
      <c r="AK523" s="11"/>
      <c r="AL523" s="176"/>
      <c r="AM523" s="176"/>
      <c r="AN523" s="176"/>
      <c r="AO523" s="176"/>
      <c r="AP523" s="16"/>
      <c r="AQ523" s="11"/>
      <c r="AR523" s="8"/>
      <c r="AS523" s="8"/>
      <c r="AT523" s="11"/>
      <c r="AU523" s="176"/>
      <c r="AV523" s="176"/>
      <c r="AW523" s="176"/>
      <c r="AX523" s="176"/>
      <c r="AY523" s="11"/>
      <c r="AZ523" s="16"/>
      <c r="BA523" s="11"/>
      <c r="BB523" s="8"/>
      <c r="BC523" s="8"/>
      <c r="BD523" s="11"/>
      <c r="BE523" s="176"/>
      <c r="BF523" s="176"/>
      <c r="BG523" s="176"/>
      <c r="BH523" s="176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</row>
    <row r="524" spans="1:88" ht="19.5" customHeight="1">
      <c r="A524" s="16" t="s">
        <v>112</v>
      </c>
      <c r="B524" s="11"/>
      <c r="C524" s="8"/>
      <c r="D524" s="8"/>
      <c r="E524" s="11"/>
      <c r="F524" s="176" t="s">
        <v>76</v>
      </c>
      <c r="G524" s="176"/>
      <c r="H524" s="176"/>
      <c r="I524" s="176"/>
      <c r="J524" s="176" t="s">
        <v>76</v>
      </c>
      <c r="K524" s="176" t="s">
        <v>76</v>
      </c>
      <c r="L524" s="166" t="s">
        <v>76</v>
      </c>
      <c r="M524" s="11"/>
      <c r="N524" s="8"/>
      <c r="O524" s="11"/>
      <c r="P524" s="8"/>
      <c r="Q524" s="8"/>
      <c r="R524" s="172"/>
      <c r="S524" s="173"/>
      <c r="T524" s="173"/>
      <c r="U524" s="173"/>
      <c r="V524" s="173"/>
      <c r="W524" s="173"/>
      <c r="X524" s="174"/>
      <c r="Y524" s="174"/>
      <c r="Z524" s="152"/>
      <c r="AA524" s="8"/>
      <c r="AB524" s="176" t="s">
        <v>76</v>
      </c>
      <c r="AC524" s="176" t="s">
        <v>76</v>
      </c>
      <c r="AD524" s="176" t="s">
        <v>76</v>
      </c>
      <c r="AE524" s="176" t="s">
        <v>76</v>
      </c>
      <c r="AF524" s="11"/>
      <c r="AG524" s="16"/>
      <c r="AH524" s="11"/>
      <c r="AI524" s="8"/>
      <c r="AJ524" s="8"/>
      <c r="AK524" s="11"/>
      <c r="AL524" s="176"/>
      <c r="AM524" s="176"/>
      <c r="AN524" s="176"/>
      <c r="AO524" s="176"/>
      <c r="AP524" s="16"/>
      <c r="AQ524" s="11"/>
      <c r="AR524" s="8"/>
      <c r="AS524" s="8"/>
      <c r="AT524" s="11"/>
      <c r="AU524" s="176"/>
      <c r="AV524" s="176"/>
      <c r="AW524" s="176"/>
      <c r="AX524" s="176"/>
      <c r="AY524" s="11"/>
      <c r="AZ524" s="16"/>
      <c r="BA524" s="11"/>
      <c r="BB524" s="8"/>
      <c r="BC524" s="8"/>
      <c r="BD524" s="11"/>
      <c r="BE524" s="176"/>
      <c r="BF524" s="176"/>
      <c r="BG524" s="176"/>
      <c r="BH524" s="176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</row>
    <row r="525" spans="1:88" ht="19.5" customHeight="1">
      <c r="A525" s="16" t="s">
        <v>113</v>
      </c>
      <c r="B525" s="11"/>
      <c r="C525" s="8"/>
      <c r="D525" s="8"/>
      <c r="E525" s="11"/>
      <c r="F525" s="154" t="e">
        <f>SUM(F61/#REF!)*100</f>
        <v>#REF!</v>
      </c>
      <c r="G525" s="154"/>
      <c r="H525" s="154"/>
      <c r="I525" s="154"/>
      <c r="J525" s="154" t="e">
        <f t="shared" ref="J525:L525" si="65">SUM(J61/#REF!)*100</f>
        <v>#REF!</v>
      </c>
      <c r="K525" s="154" t="e">
        <f t="shared" si="65"/>
        <v>#REF!</v>
      </c>
      <c r="L525" s="188" t="e">
        <f t="shared" si="65"/>
        <v>#REF!</v>
      </c>
      <c r="M525" s="11"/>
      <c r="N525" s="16" t="s">
        <v>116</v>
      </c>
      <c r="O525" s="11"/>
      <c r="P525" s="8"/>
      <c r="Q525" s="8"/>
      <c r="R525" s="172"/>
      <c r="S525" s="173"/>
      <c r="T525" s="173"/>
      <c r="U525" s="173"/>
      <c r="V525" s="173"/>
      <c r="W525" s="173"/>
      <c r="X525" s="174"/>
      <c r="Y525" s="174"/>
      <c r="Z525" s="152"/>
      <c r="AA525" s="8"/>
      <c r="AB525" s="154" t="e">
        <f t="shared" ref="AB525:AE525" si="66">SUM(AB61/AL61)*100</f>
        <v>#DIV/0!</v>
      </c>
      <c r="AC525" s="154" t="e">
        <f t="shared" si="66"/>
        <v>#DIV/0!</v>
      </c>
      <c r="AD525" s="154" t="e">
        <f t="shared" si="66"/>
        <v>#DIV/0!</v>
      </c>
      <c r="AE525" s="154" t="e">
        <f t="shared" si="66"/>
        <v>#DIV/0!</v>
      </c>
      <c r="AF525" s="11"/>
      <c r="AG525" s="16"/>
      <c r="AH525" s="11"/>
      <c r="AI525" s="8"/>
      <c r="AJ525" s="8"/>
      <c r="AK525" s="11"/>
      <c r="AL525" s="154"/>
      <c r="AM525" s="154"/>
      <c r="AN525" s="154"/>
      <c r="AO525" s="154"/>
      <c r="AP525" s="16"/>
      <c r="AQ525" s="11"/>
      <c r="AR525" s="8"/>
      <c r="AS525" s="8"/>
      <c r="AT525" s="11"/>
      <c r="AU525" s="154"/>
      <c r="AV525" s="154"/>
      <c r="AW525" s="154"/>
      <c r="AX525" s="154"/>
      <c r="AY525" s="11"/>
      <c r="AZ525" s="16"/>
      <c r="BA525" s="11"/>
      <c r="BB525" s="8"/>
      <c r="BC525" s="8"/>
      <c r="BD525" s="11"/>
      <c r="BE525" s="154"/>
      <c r="BF525" s="154"/>
      <c r="BG525" s="154"/>
      <c r="BH525" s="154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</row>
    <row r="526" spans="1:88" ht="19.5" customHeight="1">
      <c r="A526" s="23" t="s">
        <v>114</v>
      </c>
      <c r="B526" s="11"/>
      <c r="C526" s="8"/>
      <c r="D526" s="8"/>
      <c r="E526" s="11"/>
      <c r="F526" s="173"/>
      <c r="G526" s="173"/>
      <c r="H526" s="173"/>
      <c r="I526" s="173"/>
      <c r="J526" s="173"/>
      <c r="K526" s="173"/>
      <c r="L526" s="168"/>
      <c r="M526" s="11"/>
      <c r="N526" s="16" t="s">
        <v>117</v>
      </c>
      <c r="O526" s="11"/>
      <c r="P526" s="8"/>
      <c r="Q526" s="8"/>
      <c r="R526" s="11"/>
      <c r="S526" s="154" t="e">
        <f t="shared" ref="S526:S527" si="67">SUM(S62/#REF!)*100</f>
        <v>#REF!</v>
      </c>
      <c r="T526" s="154"/>
      <c r="U526" s="154"/>
      <c r="V526" s="154"/>
      <c r="W526" s="154"/>
      <c r="X526" s="187" t="e">
        <f t="shared" ref="X526:Z526" si="68">SUM(X62/#REF!)*100</f>
        <v>#REF!</v>
      </c>
      <c r="Y526" s="187" t="e">
        <f t="shared" si="68"/>
        <v>#REF!</v>
      </c>
      <c r="Z526" s="167" t="e">
        <f t="shared" si="68"/>
        <v>#REF!</v>
      </c>
      <c r="AA526" s="8"/>
      <c r="AB526" s="173"/>
      <c r="AC526" s="173"/>
      <c r="AD526" s="173"/>
      <c r="AE526" s="173"/>
      <c r="AF526" s="11"/>
      <c r="AG526" s="23"/>
      <c r="AH526" s="11"/>
      <c r="AI526" s="8"/>
      <c r="AJ526" s="8"/>
      <c r="AK526" s="11"/>
      <c r="AL526" s="173"/>
      <c r="AM526" s="173"/>
      <c r="AN526" s="173"/>
      <c r="AO526" s="173"/>
      <c r="AP526" s="23"/>
      <c r="AQ526" s="11"/>
      <c r="AR526" s="8"/>
      <c r="AS526" s="8"/>
      <c r="AT526" s="11"/>
      <c r="AU526" s="173"/>
      <c r="AV526" s="173"/>
      <c r="AW526" s="173"/>
      <c r="AX526" s="173"/>
      <c r="AY526" s="11"/>
      <c r="AZ526" s="23"/>
      <c r="BA526" s="11"/>
      <c r="BB526" s="8"/>
      <c r="BC526" s="8"/>
      <c r="BD526" s="11"/>
      <c r="BE526" s="173"/>
      <c r="BF526" s="173"/>
      <c r="BG526" s="173"/>
      <c r="BH526" s="173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</row>
    <row r="527" spans="1:88" ht="19.5" customHeight="1">
      <c r="A527" s="11"/>
      <c r="B527" s="11"/>
      <c r="C527" s="11"/>
      <c r="D527" s="11"/>
      <c r="E527" s="172"/>
      <c r="F527" s="173"/>
      <c r="G527" s="173"/>
      <c r="H527" s="173"/>
      <c r="I527" s="173"/>
      <c r="J527" s="173"/>
      <c r="K527" s="173"/>
      <c r="L527" s="168"/>
      <c r="M527" s="11"/>
      <c r="N527" s="23" t="s">
        <v>118</v>
      </c>
      <c r="O527" s="11"/>
      <c r="P527" s="8"/>
      <c r="Q527" s="8"/>
      <c r="R527" s="172"/>
      <c r="S527" s="154" t="e">
        <f t="shared" si="67"/>
        <v>#REF!</v>
      </c>
      <c r="T527" s="154"/>
      <c r="U527" s="154"/>
      <c r="V527" s="154"/>
      <c r="W527" s="154"/>
      <c r="X527" s="187" t="e">
        <f t="shared" ref="X527:Z527" si="69">SUM(X63/#REF!)*100</f>
        <v>#REF!</v>
      </c>
      <c r="Y527" s="187" t="e">
        <f t="shared" si="69"/>
        <v>#REF!</v>
      </c>
      <c r="Z527" s="167" t="e">
        <f t="shared" si="69"/>
        <v>#REF!</v>
      </c>
      <c r="AA527" s="11"/>
      <c r="AB527" s="173"/>
      <c r="AC527" s="173"/>
      <c r="AD527" s="173"/>
      <c r="AE527" s="173"/>
      <c r="AF527" s="11"/>
      <c r="AG527" s="11"/>
      <c r="AH527" s="11"/>
      <c r="AI527" s="11"/>
      <c r="AJ527" s="11"/>
      <c r="AK527" s="172"/>
      <c r="AL527" s="173"/>
      <c r="AM527" s="173"/>
      <c r="AN527" s="173"/>
      <c r="AO527" s="173"/>
      <c r="AP527" s="11"/>
      <c r="AQ527" s="11"/>
      <c r="AR527" s="11"/>
      <c r="AS527" s="11"/>
      <c r="AT527" s="172"/>
      <c r="AU527" s="173"/>
      <c r="AV527" s="173"/>
      <c r="AW527" s="173"/>
      <c r="AX527" s="173"/>
      <c r="AY527" s="11"/>
      <c r="AZ527" s="11"/>
      <c r="BA527" s="11"/>
      <c r="BB527" s="11"/>
      <c r="BC527" s="11"/>
      <c r="BD527" s="172"/>
      <c r="BE527" s="173"/>
      <c r="BF527" s="173"/>
      <c r="BG527" s="173"/>
      <c r="BH527" s="173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</row>
    <row r="528" spans="1:88" ht="19.5" customHeight="1">
      <c r="A528" s="16" t="s">
        <v>115</v>
      </c>
      <c r="B528" s="11"/>
      <c r="C528" s="8"/>
      <c r="D528" s="8"/>
      <c r="E528" s="11"/>
      <c r="F528" s="154" t="e">
        <f>SUM(F64/#REF!)*100</f>
        <v>#REF!</v>
      </c>
      <c r="G528" s="154"/>
      <c r="H528" s="154"/>
      <c r="I528" s="154"/>
      <c r="J528" s="154" t="e">
        <f t="shared" ref="J528:L528" si="70">SUM(J64/#REF!)*100</f>
        <v>#REF!</v>
      </c>
      <c r="K528" s="154" t="e">
        <f t="shared" si="70"/>
        <v>#REF!</v>
      </c>
      <c r="L528" s="188" t="e">
        <f t="shared" si="70"/>
        <v>#REF!</v>
      </c>
      <c r="M528" s="11"/>
      <c r="N528" s="16" t="s">
        <v>119</v>
      </c>
      <c r="O528" s="11"/>
      <c r="P528" s="8"/>
      <c r="Q528" s="8"/>
      <c r="R528" s="11"/>
      <c r="S528" s="173"/>
      <c r="T528" s="173"/>
      <c r="U528" s="173"/>
      <c r="V528" s="173"/>
      <c r="W528" s="173"/>
      <c r="X528" s="174"/>
      <c r="Y528" s="174"/>
      <c r="Z528" s="152"/>
      <c r="AA528" s="8"/>
      <c r="AB528" s="154" t="e">
        <f t="shared" ref="AB528:AE528" si="71">SUM(AB64/AL64)*100</f>
        <v>#DIV/0!</v>
      </c>
      <c r="AC528" s="154" t="e">
        <f t="shared" si="71"/>
        <v>#DIV/0!</v>
      </c>
      <c r="AD528" s="154" t="e">
        <f t="shared" si="71"/>
        <v>#DIV/0!</v>
      </c>
      <c r="AE528" s="154" t="e">
        <f t="shared" si="71"/>
        <v>#DIV/0!</v>
      </c>
      <c r="AF528" s="11"/>
      <c r="AG528" s="16"/>
      <c r="AH528" s="11"/>
      <c r="AI528" s="8"/>
      <c r="AJ528" s="8"/>
      <c r="AK528" s="11"/>
      <c r="AL528" s="154"/>
      <c r="AM528" s="154"/>
      <c r="AN528" s="154"/>
      <c r="AO528" s="154"/>
      <c r="AP528" s="16"/>
      <c r="AQ528" s="11"/>
      <c r="AR528" s="8"/>
      <c r="AS528" s="8"/>
      <c r="AT528" s="11"/>
      <c r="AU528" s="154"/>
      <c r="AV528" s="154"/>
      <c r="AW528" s="154"/>
      <c r="AX528" s="154"/>
      <c r="AY528" s="11"/>
      <c r="AZ528" s="16"/>
      <c r="BA528" s="11"/>
      <c r="BB528" s="8"/>
      <c r="BC528" s="8"/>
      <c r="BD528" s="11"/>
      <c r="BE528" s="154"/>
      <c r="BF528" s="154"/>
      <c r="BG528" s="154"/>
      <c r="BH528" s="154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</row>
    <row r="529" spans="1:88" ht="19.5" customHeight="1">
      <c r="A529" s="8"/>
      <c r="B529" s="11"/>
      <c r="C529" s="8"/>
      <c r="D529" s="8"/>
      <c r="E529" s="11"/>
      <c r="F529" s="173"/>
      <c r="G529" s="173"/>
      <c r="H529" s="173"/>
      <c r="I529" s="173"/>
      <c r="J529" s="173"/>
      <c r="K529" s="173"/>
      <c r="L529" s="168"/>
      <c r="M529" s="11"/>
      <c r="N529" s="16" t="s">
        <v>120</v>
      </c>
      <c r="O529" s="11"/>
      <c r="P529" s="8"/>
      <c r="Q529" s="8"/>
      <c r="R529" s="172"/>
      <c r="S529" s="154" t="e">
        <f t="shared" ref="S529:S530" si="72">SUM(S65/#REF!)*100</f>
        <v>#REF!</v>
      </c>
      <c r="T529" s="154"/>
      <c r="U529" s="154"/>
      <c r="V529" s="154"/>
      <c r="W529" s="154"/>
      <c r="X529" s="187" t="e">
        <f t="shared" ref="X529:Z529" si="73">SUM(X65/#REF!)*100</f>
        <v>#REF!</v>
      </c>
      <c r="Y529" s="187" t="e">
        <f t="shared" si="73"/>
        <v>#REF!</v>
      </c>
      <c r="Z529" s="167" t="e">
        <f t="shared" si="73"/>
        <v>#REF!</v>
      </c>
      <c r="AA529" s="8"/>
      <c r="AB529" s="173"/>
      <c r="AC529" s="173"/>
      <c r="AD529" s="173"/>
      <c r="AE529" s="173"/>
      <c r="AF529" s="11"/>
      <c r="AG529" s="8"/>
      <c r="AH529" s="11"/>
      <c r="AI529" s="8"/>
      <c r="AJ529" s="8"/>
      <c r="AK529" s="11"/>
      <c r="AL529" s="173"/>
      <c r="AM529" s="173"/>
      <c r="AN529" s="173"/>
      <c r="AO529" s="173"/>
      <c r="AP529" s="8"/>
      <c r="AQ529" s="11"/>
      <c r="AR529" s="8"/>
      <c r="AS529" s="8"/>
      <c r="AT529" s="11"/>
      <c r="AU529" s="173"/>
      <c r="AV529" s="173"/>
      <c r="AW529" s="173"/>
      <c r="AX529" s="173"/>
      <c r="AY529" s="11"/>
      <c r="AZ529" s="8"/>
      <c r="BA529" s="11"/>
      <c r="BB529" s="8"/>
      <c r="BC529" s="8"/>
      <c r="BD529" s="11"/>
      <c r="BE529" s="173"/>
      <c r="BF529" s="173"/>
      <c r="BG529" s="173"/>
      <c r="BH529" s="173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</row>
    <row r="530" spans="1:88" ht="19.5" customHeight="1">
      <c r="A530" s="16" t="s">
        <v>116</v>
      </c>
      <c r="B530" s="11"/>
      <c r="C530" s="8"/>
      <c r="D530" s="8"/>
      <c r="E530" s="11"/>
      <c r="F530" s="154" t="e">
        <f>SUM(F66/#REF!)*100</f>
        <v>#REF!</v>
      </c>
      <c r="G530" s="154"/>
      <c r="H530" s="154"/>
      <c r="I530" s="154"/>
      <c r="J530" s="154" t="e">
        <f t="shared" ref="J530:L530" si="74">SUM(J66/#REF!)*100</f>
        <v>#REF!</v>
      </c>
      <c r="K530" s="154" t="e">
        <f t="shared" si="74"/>
        <v>#REF!</v>
      </c>
      <c r="L530" s="188" t="e">
        <f t="shared" si="74"/>
        <v>#REF!</v>
      </c>
      <c r="M530" s="11"/>
      <c r="N530" s="16" t="s">
        <v>121</v>
      </c>
      <c r="O530" s="11"/>
      <c r="P530" s="8"/>
      <c r="Q530" s="8"/>
      <c r="R530" s="172"/>
      <c r="S530" s="154" t="e">
        <f t="shared" si="72"/>
        <v>#REF!</v>
      </c>
      <c r="T530" s="154"/>
      <c r="U530" s="154"/>
      <c r="V530" s="154"/>
      <c r="W530" s="154"/>
      <c r="X530" s="187" t="e">
        <f t="shared" ref="X530:Z530" si="75">SUM(X66/#REF!)*100</f>
        <v>#REF!</v>
      </c>
      <c r="Y530" s="187" t="e">
        <f t="shared" si="75"/>
        <v>#REF!</v>
      </c>
      <c r="Z530" s="167" t="e">
        <f t="shared" si="75"/>
        <v>#REF!</v>
      </c>
      <c r="AA530" s="8"/>
      <c r="AB530" s="154" t="e">
        <f t="shared" ref="AB530:AE530" si="76">SUM(AB66/AL66)*100</f>
        <v>#DIV/0!</v>
      </c>
      <c r="AC530" s="154" t="e">
        <f t="shared" si="76"/>
        <v>#DIV/0!</v>
      </c>
      <c r="AD530" s="154" t="e">
        <f t="shared" si="76"/>
        <v>#DIV/0!</v>
      </c>
      <c r="AE530" s="154" t="e">
        <f t="shared" si="76"/>
        <v>#DIV/0!</v>
      </c>
      <c r="AF530" s="11"/>
      <c r="AG530" s="16"/>
      <c r="AH530" s="11"/>
      <c r="AI530" s="8"/>
      <c r="AJ530" s="8"/>
      <c r="AK530" s="11"/>
      <c r="AL530" s="154"/>
      <c r="AM530" s="154"/>
      <c r="AN530" s="154"/>
      <c r="AO530" s="154"/>
      <c r="AP530" s="16"/>
      <c r="AQ530" s="11"/>
      <c r="AR530" s="8"/>
      <c r="AS530" s="8"/>
      <c r="AT530" s="11"/>
      <c r="AU530" s="154"/>
      <c r="AV530" s="154"/>
      <c r="AW530" s="154"/>
      <c r="AX530" s="154"/>
      <c r="AY530" s="11"/>
      <c r="AZ530" s="16"/>
      <c r="BA530" s="11"/>
      <c r="BB530" s="8"/>
      <c r="BC530" s="8"/>
      <c r="BD530" s="11"/>
      <c r="BE530" s="154"/>
      <c r="BF530" s="154"/>
      <c r="BG530" s="154"/>
      <c r="BH530" s="154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</row>
    <row r="531" spans="1:88" ht="19.5" customHeight="1">
      <c r="A531" s="16" t="s">
        <v>117</v>
      </c>
      <c r="B531" s="11"/>
      <c r="C531" s="8"/>
      <c r="D531" s="8"/>
      <c r="E531" s="172"/>
      <c r="F531" s="173"/>
      <c r="G531" s="173"/>
      <c r="H531" s="173"/>
      <c r="I531" s="173"/>
      <c r="J531" s="173"/>
      <c r="K531" s="173"/>
      <c r="L531" s="168"/>
      <c r="M531" s="11"/>
      <c r="N531" s="16" t="s">
        <v>122</v>
      </c>
      <c r="O531" s="11"/>
      <c r="P531" s="8"/>
      <c r="Q531" s="8"/>
      <c r="R531" s="11"/>
      <c r="S531" s="173"/>
      <c r="T531" s="173"/>
      <c r="U531" s="173"/>
      <c r="V531" s="173"/>
      <c r="W531" s="173"/>
      <c r="X531" s="174"/>
      <c r="Y531" s="174"/>
      <c r="Z531" s="152"/>
      <c r="AA531" s="8"/>
      <c r="AB531" s="173"/>
      <c r="AC531" s="173"/>
      <c r="AD531" s="173"/>
      <c r="AE531" s="173"/>
      <c r="AF531" s="11"/>
      <c r="AG531" s="16"/>
      <c r="AH531" s="11"/>
      <c r="AI531" s="8"/>
      <c r="AJ531" s="8"/>
      <c r="AK531" s="172"/>
      <c r="AL531" s="173"/>
      <c r="AM531" s="173"/>
      <c r="AN531" s="173"/>
      <c r="AO531" s="173"/>
      <c r="AP531" s="16"/>
      <c r="AQ531" s="11"/>
      <c r="AR531" s="8"/>
      <c r="AS531" s="8"/>
      <c r="AT531" s="172"/>
      <c r="AU531" s="173"/>
      <c r="AV531" s="173"/>
      <c r="AW531" s="173"/>
      <c r="AX531" s="173"/>
      <c r="AY531" s="11"/>
      <c r="AZ531" s="16"/>
      <c r="BA531" s="11"/>
      <c r="BB531" s="8"/>
      <c r="BC531" s="8"/>
      <c r="BD531" s="172"/>
      <c r="BE531" s="173"/>
      <c r="BF531" s="173"/>
      <c r="BG531" s="173"/>
      <c r="BH531" s="173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</row>
    <row r="532" spans="1:88" ht="19.5" customHeight="1">
      <c r="A532" s="23" t="s">
        <v>118</v>
      </c>
      <c r="B532" s="11"/>
      <c r="C532" s="8"/>
      <c r="D532" s="8"/>
      <c r="E532" s="172"/>
      <c r="F532" s="173"/>
      <c r="G532" s="173"/>
      <c r="H532" s="173"/>
      <c r="I532" s="173"/>
      <c r="J532" s="173"/>
      <c r="K532" s="173"/>
      <c r="L532" s="168"/>
      <c r="M532" s="11"/>
      <c r="N532" s="16" t="s">
        <v>123</v>
      </c>
      <c r="O532" s="11"/>
      <c r="P532" s="8"/>
      <c r="Q532" s="8"/>
      <c r="R532" s="11"/>
      <c r="S532" s="154" t="e">
        <f t="shared" ref="S532:S533" si="77">SUM(S68/#REF!)*100</f>
        <v>#REF!</v>
      </c>
      <c r="T532" s="154"/>
      <c r="U532" s="154"/>
      <c r="V532" s="154"/>
      <c r="W532" s="154"/>
      <c r="X532" s="187" t="e">
        <f t="shared" ref="X532:Z532" si="78">SUM(X68/#REF!)*100</f>
        <v>#REF!</v>
      </c>
      <c r="Y532" s="187" t="e">
        <f t="shared" si="78"/>
        <v>#REF!</v>
      </c>
      <c r="Z532" s="167" t="e">
        <f t="shared" si="78"/>
        <v>#REF!</v>
      </c>
      <c r="AA532" s="8"/>
      <c r="AB532" s="173"/>
      <c r="AC532" s="173"/>
      <c r="AD532" s="173"/>
      <c r="AE532" s="173"/>
      <c r="AF532" s="11"/>
      <c r="AG532" s="23"/>
      <c r="AH532" s="11"/>
      <c r="AI532" s="8"/>
      <c r="AJ532" s="8"/>
      <c r="AK532" s="172"/>
      <c r="AL532" s="173"/>
      <c r="AM532" s="173"/>
      <c r="AN532" s="173"/>
      <c r="AO532" s="173"/>
      <c r="AP532" s="23"/>
      <c r="AQ532" s="11"/>
      <c r="AR532" s="8"/>
      <c r="AS532" s="8"/>
      <c r="AT532" s="172"/>
      <c r="AU532" s="173"/>
      <c r="AV532" s="173"/>
      <c r="AW532" s="173"/>
      <c r="AX532" s="173"/>
      <c r="AY532" s="11"/>
      <c r="AZ532" s="23"/>
      <c r="BA532" s="11"/>
      <c r="BB532" s="8"/>
      <c r="BC532" s="8"/>
      <c r="BD532" s="172"/>
      <c r="BE532" s="173"/>
      <c r="BF532" s="173"/>
      <c r="BG532" s="173"/>
      <c r="BH532" s="173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</row>
    <row r="533" spans="1:88" ht="19.5" customHeight="1">
      <c r="A533" s="16" t="s">
        <v>119</v>
      </c>
      <c r="B533" s="11"/>
      <c r="C533" s="8"/>
      <c r="D533" s="8"/>
      <c r="E533" s="11"/>
      <c r="F533" s="154" t="e">
        <f t="shared" ref="F533:F534" si="79">SUM(F69/#REF!)*100</f>
        <v>#REF!</v>
      </c>
      <c r="G533" s="154"/>
      <c r="H533" s="154"/>
      <c r="I533" s="154"/>
      <c r="J533" s="154" t="e">
        <f t="shared" ref="J533:L533" si="80">SUM(J69/#REF!)*100</f>
        <v>#REF!</v>
      </c>
      <c r="K533" s="154" t="e">
        <f t="shared" si="80"/>
        <v>#REF!</v>
      </c>
      <c r="L533" s="188" t="e">
        <f t="shared" si="80"/>
        <v>#REF!</v>
      </c>
      <c r="M533" s="11"/>
      <c r="N533" s="16"/>
      <c r="O533" s="11"/>
      <c r="P533" s="8"/>
      <c r="Q533" s="8"/>
      <c r="R533" s="11"/>
      <c r="S533" s="154" t="e">
        <f t="shared" si="77"/>
        <v>#REF!</v>
      </c>
      <c r="T533" s="154"/>
      <c r="U533" s="154"/>
      <c r="V533" s="154"/>
      <c r="W533" s="154"/>
      <c r="X533" s="187" t="e">
        <f t="shared" ref="X533:Z533" si="81">SUM(X69/#REF!)*100</f>
        <v>#REF!</v>
      </c>
      <c r="Y533" s="187" t="e">
        <f t="shared" si="81"/>
        <v>#REF!</v>
      </c>
      <c r="Z533" s="167" t="e">
        <f t="shared" si="81"/>
        <v>#REF!</v>
      </c>
      <c r="AA533" s="8"/>
      <c r="AB533" s="154" t="e">
        <f t="shared" ref="AB533:AE534" si="82">SUM(AB69/AL69)*100</f>
        <v>#DIV/0!</v>
      </c>
      <c r="AC533" s="154" t="e">
        <f t="shared" si="82"/>
        <v>#DIV/0!</v>
      </c>
      <c r="AD533" s="154" t="e">
        <f t="shared" si="82"/>
        <v>#DIV/0!</v>
      </c>
      <c r="AE533" s="154" t="e">
        <f t="shared" si="82"/>
        <v>#DIV/0!</v>
      </c>
      <c r="AF533" s="11"/>
      <c r="AG533" s="16"/>
      <c r="AH533" s="11"/>
      <c r="AI533" s="8"/>
      <c r="AJ533" s="8"/>
      <c r="AK533" s="11"/>
      <c r="AL533" s="154"/>
      <c r="AM533" s="154"/>
      <c r="AN533" s="154"/>
      <c r="AO533" s="154"/>
      <c r="AP533" s="16"/>
      <c r="AQ533" s="11"/>
      <c r="AR533" s="8"/>
      <c r="AS533" s="8"/>
      <c r="AT533" s="11"/>
      <c r="AU533" s="154"/>
      <c r="AV533" s="154"/>
      <c r="AW533" s="154"/>
      <c r="AX533" s="154"/>
      <c r="AY533" s="11"/>
      <c r="AZ533" s="16"/>
      <c r="BA533" s="11"/>
      <c r="BB533" s="8"/>
      <c r="BC533" s="8"/>
      <c r="BD533" s="11"/>
      <c r="BE533" s="154"/>
      <c r="BF533" s="154"/>
      <c r="BG533" s="154"/>
      <c r="BH533" s="154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</row>
    <row r="534" spans="1:88" ht="19.5" customHeight="1">
      <c r="A534" s="16" t="s">
        <v>120</v>
      </c>
      <c r="B534" s="11"/>
      <c r="C534" s="8"/>
      <c r="D534" s="8"/>
      <c r="E534" s="172"/>
      <c r="F534" s="154" t="e">
        <f t="shared" si="79"/>
        <v>#REF!</v>
      </c>
      <c r="G534" s="154"/>
      <c r="H534" s="154"/>
      <c r="I534" s="154"/>
      <c r="J534" s="154" t="e">
        <f t="shared" ref="J534:L534" si="83">SUM(J70/#REF!)*100</f>
        <v>#REF!</v>
      </c>
      <c r="K534" s="154" t="e">
        <f t="shared" si="83"/>
        <v>#REF!</v>
      </c>
      <c r="L534" s="188" t="e">
        <f t="shared" si="83"/>
        <v>#REF!</v>
      </c>
      <c r="M534" s="11"/>
      <c r="N534" s="16" t="s">
        <v>124</v>
      </c>
      <c r="O534" s="11"/>
      <c r="P534" s="8"/>
      <c r="Q534" s="8"/>
      <c r="R534" s="11"/>
      <c r="S534" s="173"/>
      <c r="T534" s="173"/>
      <c r="U534" s="173"/>
      <c r="V534" s="173"/>
      <c r="W534" s="173"/>
      <c r="X534" s="174"/>
      <c r="Y534" s="174"/>
      <c r="Z534" s="152"/>
      <c r="AA534" s="8"/>
      <c r="AB534" s="154" t="e">
        <f t="shared" si="82"/>
        <v>#DIV/0!</v>
      </c>
      <c r="AC534" s="154" t="e">
        <f t="shared" si="82"/>
        <v>#DIV/0!</v>
      </c>
      <c r="AD534" s="154" t="e">
        <f t="shared" si="82"/>
        <v>#DIV/0!</v>
      </c>
      <c r="AE534" s="154" t="e">
        <f t="shared" si="82"/>
        <v>#DIV/0!</v>
      </c>
      <c r="AF534" s="11"/>
      <c r="AG534" s="16"/>
      <c r="AH534" s="11"/>
      <c r="AI534" s="8"/>
      <c r="AJ534" s="8"/>
      <c r="AK534" s="172"/>
      <c r="AL534" s="154"/>
      <c r="AM534" s="154"/>
      <c r="AN534" s="154"/>
      <c r="AO534" s="154"/>
      <c r="AP534" s="16"/>
      <c r="AQ534" s="11"/>
      <c r="AR534" s="8"/>
      <c r="AS534" s="8"/>
      <c r="AT534" s="172"/>
      <c r="AU534" s="154"/>
      <c r="AV534" s="154"/>
      <c r="AW534" s="154"/>
      <c r="AX534" s="154"/>
      <c r="AY534" s="11"/>
      <c r="AZ534" s="16"/>
      <c r="BA534" s="11"/>
      <c r="BB534" s="8"/>
      <c r="BC534" s="8"/>
      <c r="BD534" s="172"/>
      <c r="BE534" s="154"/>
      <c r="BF534" s="154"/>
      <c r="BG534" s="154"/>
      <c r="BH534" s="154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</row>
    <row r="535" spans="1:88" ht="19.5" customHeight="1">
      <c r="A535" s="16" t="s">
        <v>121</v>
      </c>
      <c r="B535" s="11"/>
      <c r="C535" s="8"/>
      <c r="D535" s="8"/>
      <c r="E535" s="11"/>
      <c r="F535" s="173"/>
      <c r="G535" s="173"/>
      <c r="H535" s="173"/>
      <c r="I535" s="173"/>
      <c r="J535" s="173"/>
      <c r="K535" s="173"/>
      <c r="L535" s="168"/>
      <c r="M535" s="11"/>
      <c r="N535" s="16" t="s">
        <v>125</v>
      </c>
      <c r="O535" s="11"/>
      <c r="P535" s="8"/>
      <c r="Q535" s="8"/>
      <c r="R535" s="11"/>
      <c r="S535" s="154" t="e">
        <f t="shared" ref="S535:S536" si="84">SUM(S71/#REF!)*100</f>
        <v>#REF!</v>
      </c>
      <c r="T535" s="154"/>
      <c r="U535" s="154"/>
      <c r="V535" s="154"/>
      <c r="W535" s="154"/>
      <c r="X535" s="187" t="e">
        <f t="shared" ref="X535:Z535" si="85">SUM(X71/#REF!)*100</f>
        <v>#REF!</v>
      </c>
      <c r="Y535" s="187" t="e">
        <f t="shared" si="85"/>
        <v>#REF!</v>
      </c>
      <c r="Z535" s="167" t="e">
        <f t="shared" si="85"/>
        <v>#REF!</v>
      </c>
      <c r="AA535" s="8"/>
      <c r="AB535" s="173"/>
      <c r="AC535" s="173"/>
      <c r="AD535" s="173"/>
      <c r="AE535" s="173"/>
      <c r="AF535" s="11"/>
      <c r="AG535" s="16"/>
      <c r="AH535" s="11"/>
      <c r="AI535" s="8"/>
      <c r="AJ535" s="8"/>
      <c r="AK535" s="11"/>
      <c r="AL535" s="173"/>
      <c r="AM535" s="173"/>
      <c r="AN535" s="173"/>
      <c r="AO535" s="173"/>
      <c r="AP535" s="16"/>
      <c r="AQ535" s="11"/>
      <c r="AR535" s="8"/>
      <c r="AS535" s="8"/>
      <c r="AT535" s="11"/>
      <c r="AU535" s="173"/>
      <c r="AV535" s="173"/>
      <c r="AW535" s="173"/>
      <c r="AX535" s="173"/>
      <c r="AY535" s="11"/>
      <c r="AZ535" s="16"/>
      <c r="BA535" s="11"/>
      <c r="BB535" s="8"/>
      <c r="BC535" s="8"/>
      <c r="BD535" s="11"/>
      <c r="BE535" s="173"/>
      <c r="BF535" s="173"/>
      <c r="BG535" s="173"/>
      <c r="BH535" s="173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</row>
    <row r="536" spans="1:88" ht="19.5" customHeight="1">
      <c r="A536" s="16" t="s">
        <v>122</v>
      </c>
      <c r="B536" s="11"/>
      <c r="C536" s="8"/>
      <c r="D536" s="8"/>
      <c r="E536" s="172"/>
      <c r="F536" s="154" t="e">
        <f t="shared" ref="F536:F537" si="86">SUM(F72/#REF!)*100</f>
        <v>#REF!</v>
      </c>
      <c r="G536" s="154"/>
      <c r="H536" s="154"/>
      <c r="I536" s="154"/>
      <c r="J536" s="154" t="e">
        <f t="shared" ref="J536:L536" si="87">SUM(J72/#REF!)*100</f>
        <v>#REF!</v>
      </c>
      <c r="K536" s="154" t="e">
        <f t="shared" si="87"/>
        <v>#REF!</v>
      </c>
      <c r="L536" s="188" t="e">
        <f t="shared" si="87"/>
        <v>#REF!</v>
      </c>
      <c r="M536" s="11"/>
      <c r="N536" s="23"/>
      <c r="O536" s="11"/>
      <c r="P536" s="8"/>
      <c r="Q536" s="8"/>
      <c r="R536" s="11"/>
      <c r="S536" s="154" t="e">
        <f t="shared" si="84"/>
        <v>#REF!</v>
      </c>
      <c r="T536" s="154"/>
      <c r="U536" s="154"/>
      <c r="V536" s="154"/>
      <c r="W536" s="154"/>
      <c r="X536" s="187" t="e">
        <f t="shared" ref="X536:Z536" si="88">SUM(X72/#REF!)*100</f>
        <v>#REF!</v>
      </c>
      <c r="Y536" s="187" t="e">
        <f t="shared" si="88"/>
        <v>#REF!</v>
      </c>
      <c r="Z536" s="167" t="e">
        <f t="shared" si="88"/>
        <v>#REF!</v>
      </c>
      <c r="AA536" s="8"/>
      <c r="AB536" s="154" t="e">
        <f t="shared" ref="AB536:AE537" si="89">SUM(AB72/AL72)*100</f>
        <v>#DIV/0!</v>
      </c>
      <c r="AC536" s="154" t="e">
        <f t="shared" si="89"/>
        <v>#DIV/0!</v>
      </c>
      <c r="AD536" s="154" t="e">
        <f t="shared" si="89"/>
        <v>#DIV/0!</v>
      </c>
      <c r="AE536" s="154" t="e">
        <f t="shared" si="89"/>
        <v>#DIV/0!</v>
      </c>
      <c r="AF536" s="11"/>
      <c r="AG536" s="16"/>
      <c r="AH536" s="11"/>
      <c r="AI536" s="8"/>
      <c r="AJ536" s="8"/>
      <c r="AK536" s="172"/>
      <c r="AL536" s="154"/>
      <c r="AM536" s="154"/>
      <c r="AN536" s="154"/>
      <c r="AO536" s="154"/>
      <c r="AP536" s="16"/>
      <c r="AQ536" s="11"/>
      <c r="AR536" s="8"/>
      <c r="AS536" s="8"/>
      <c r="AT536" s="172"/>
      <c r="AU536" s="154"/>
      <c r="AV536" s="154"/>
      <c r="AW536" s="154"/>
      <c r="AX536" s="154"/>
      <c r="AY536" s="11"/>
      <c r="AZ536" s="16"/>
      <c r="BA536" s="11"/>
      <c r="BB536" s="8"/>
      <c r="BC536" s="8"/>
      <c r="BD536" s="172"/>
      <c r="BE536" s="154"/>
      <c r="BF536" s="154"/>
      <c r="BG536" s="154"/>
      <c r="BH536" s="154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</row>
    <row r="537" spans="1:88" ht="19.5" customHeight="1">
      <c r="A537" s="16" t="s">
        <v>123</v>
      </c>
      <c r="B537" s="11"/>
      <c r="C537" s="8"/>
      <c r="D537" s="8"/>
      <c r="E537" s="172"/>
      <c r="F537" s="154" t="e">
        <f t="shared" si="86"/>
        <v>#REF!</v>
      </c>
      <c r="G537" s="154"/>
      <c r="H537" s="154"/>
      <c r="I537" s="154"/>
      <c r="J537" s="154" t="e">
        <f t="shared" ref="J537:L537" si="90">SUM(J73/#REF!)*100</f>
        <v>#REF!</v>
      </c>
      <c r="K537" s="154" t="e">
        <f t="shared" si="90"/>
        <v>#REF!</v>
      </c>
      <c r="L537" s="188" t="e">
        <f t="shared" si="90"/>
        <v>#REF!</v>
      </c>
      <c r="M537" s="11"/>
      <c r="N537" s="16" t="s">
        <v>126</v>
      </c>
      <c r="O537" s="11"/>
      <c r="P537" s="8"/>
      <c r="Q537" s="8"/>
      <c r="R537" s="11"/>
      <c r="S537" s="173"/>
      <c r="T537" s="173"/>
      <c r="U537" s="173"/>
      <c r="V537" s="173"/>
      <c r="W537" s="173"/>
      <c r="X537" s="174"/>
      <c r="Y537" s="174"/>
      <c r="Z537" s="152"/>
      <c r="AA537" s="8"/>
      <c r="AB537" s="154" t="e">
        <f t="shared" si="89"/>
        <v>#DIV/0!</v>
      </c>
      <c r="AC537" s="154" t="e">
        <f t="shared" si="89"/>
        <v>#DIV/0!</v>
      </c>
      <c r="AD537" s="154" t="e">
        <f t="shared" si="89"/>
        <v>#DIV/0!</v>
      </c>
      <c r="AE537" s="154" t="e">
        <f t="shared" si="89"/>
        <v>#DIV/0!</v>
      </c>
      <c r="AF537" s="11"/>
      <c r="AG537" s="16"/>
      <c r="AH537" s="11"/>
      <c r="AI537" s="8"/>
      <c r="AJ537" s="8"/>
      <c r="AK537" s="172"/>
      <c r="AL537" s="154"/>
      <c r="AM537" s="154"/>
      <c r="AN537" s="154"/>
      <c r="AO537" s="154"/>
      <c r="AP537" s="16"/>
      <c r="AQ537" s="11"/>
      <c r="AR537" s="8"/>
      <c r="AS537" s="8"/>
      <c r="AT537" s="172"/>
      <c r="AU537" s="154"/>
      <c r="AV537" s="154"/>
      <c r="AW537" s="154"/>
      <c r="AX537" s="154"/>
      <c r="AY537" s="11"/>
      <c r="AZ537" s="16"/>
      <c r="BA537" s="11"/>
      <c r="BB537" s="8"/>
      <c r="BC537" s="8"/>
      <c r="BD537" s="172"/>
      <c r="BE537" s="154"/>
      <c r="BF537" s="154"/>
      <c r="BG537" s="154"/>
      <c r="BH537" s="154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</row>
    <row r="538" spans="1:88" ht="19.5" customHeight="1">
      <c r="A538" s="16"/>
      <c r="B538" s="11"/>
      <c r="C538" s="8"/>
      <c r="D538" s="8"/>
      <c r="E538" s="11"/>
      <c r="F538" s="173"/>
      <c r="G538" s="173"/>
      <c r="H538" s="173"/>
      <c r="I538" s="173"/>
      <c r="J538" s="173"/>
      <c r="K538" s="173"/>
      <c r="L538" s="168"/>
      <c r="M538" s="11"/>
      <c r="N538" s="16" t="s">
        <v>127</v>
      </c>
      <c r="O538" s="11"/>
      <c r="P538" s="8"/>
      <c r="Q538" s="8"/>
      <c r="R538" s="11"/>
      <c r="S538" s="154" t="e">
        <f>SUM(S74/#REF!)*100</f>
        <v>#REF!</v>
      </c>
      <c r="T538" s="154"/>
      <c r="U538" s="154"/>
      <c r="V538" s="154"/>
      <c r="W538" s="154"/>
      <c r="X538" s="187" t="e">
        <f t="shared" ref="X538:Z538" si="91">SUM(X74/#REF!)*100</f>
        <v>#REF!</v>
      </c>
      <c r="Y538" s="187" t="e">
        <f t="shared" si="91"/>
        <v>#REF!</v>
      </c>
      <c r="Z538" s="167" t="e">
        <f t="shared" si="91"/>
        <v>#REF!</v>
      </c>
      <c r="AA538" s="8"/>
      <c r="AB538" s="173"/>
      <c r="AC538" s="173"/>
      <c r="AD538" s="173"/>
      <c r="AE538" s="173"/>
      <c r="AF538" s="11"/>
      <c r="AG538" s="16"/>
      <c r="AH538" s="11"/>
      <c r="AI538" s="8"/>
      <c r="AJ538" s="8"/>
      <c r="AK538" s="11"/>
      <c r="AL538" s="173"/>
      <c r="AM538" s="173"/>
      <c r="AN538" s="173"/>
      <c r="AO538" s="173"/>
      <c r="AP538" s="16"/>
      <c r="AQ538" s="11"/>
      <c r="AR538" s="8"/>
      <c r="AS538" s="8"/>
      <c r="AT538" s="11"/>
      <c r="AU538" s="173"/>
      <c r="AV538" s="173"/>
      <c r="AW538" s="173"/>
      <c r="AX538" s="173"/>
      <c r="AY538" s="11"/>
      <c r="AZ538" s="16"/>
      <c r="BA538" s="11"/>
      <c r="BB538" s="8"/>
      <c r="BC538" s="8"/>
      <c r="BD538" s="11"/>
      <c r="BE538" s="173"/>
      <c r="BF538" s="173"/>
      <c r="BG538" s="173"/>
      <c r="BH538" s="173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</row>
    <row r="539" spans="1:88" ht="19.5" customHeight="1">
      <c r="A539" s="16" t="s">
        <v>124</v>
      </c>
      <c r="B539" s="11"/>
      <c r="C539" s="8"/>
      <c r="D539" s="8"/>
      <c r="E539" s="11"/>
      <c r="F539" s="154" t="e">
        <f t="shared" ref="F539:F540" si="92">SUM(F75/#REF!)*100</f>
        <v>#REF!</v>
      </c>
      <c r="G539" s="154"/>
      <c r="H539" s="154"/>
      <c r="I539" s="154"/>
      <c r="J539" s="154" t="e">
        <f t="shared" ref="J539:L539" si="93">SUM(J75/#REF!)*100</f>
        <v>#REF!</v>
      </c>
      <c r="K539" s="154" t="e">
        <f t="shared" si="93"/>
        <v>#REF!</v>
      </c>
      <c r="L539" s="188" t="e">
        <f t="shared" si="93"/>
        <v>#REF!</v>
      </c>
      <c r="M539" s="11"/>
      <c r="N539" s="16" t="s">
        <v>128</v>
      </c>
      <c r="O539" s="11"/>
      <c r="P539" s="8"/>
      <c r="Q539" s="8"/>
      <c r="R539" s="11"/>
      <c r="S539" s="173"/>
      <c r="T539" s="173"/>
      <c r="U539" s="173"/>
      <c r="V539" s="173"/>
      <c r="W539" s="173"/>
      <c r="X539" s="174"/>
      <c r="Y539" s="174"/>
      <c r="Z539" s="152"/>
      <c r="AA539" s="8"/>
      <c r="AB539" s="154" t="e">
        <f t="shared" ref="AB539:AE540" si="94">SUM(AB75/AL75)*100</f>
        <v>#DIV/0!</v>
      </c>
      <c r="AC539" s="154" t="e">
        <f t="shared" si="94"/>
        <v>#DIV/0!</v>
      </c>
      <c r="AD539" s="154" t="e">
        <f t="shared" si="94"/>
        <v>#DIV/0!</v>
      </c>
      <c r="AE539" s="154" t="e">
        <f t="shared" si="94"/>
        <v>#DIV/0!</v>
      </c>
      <c r="AF539" s="11"/>
      <c r="AG539" s="16"/>
      <c r="AH539" s="11"/>
      <c r="AI539" s="8"/>
      <c r="AJ539" s="8"/>
      <c r="AK539" s="11"/>
      <c r="AL539" s="154"/>
      <c r="AM539" s="154"/>
      <c r="AN539" s="154"/>
      <c r="AO539" s="154"/>
      <c r="AP539" s="16"/>
      <c r="AQ539" s="11"/>
      <c r="AR539" s="8"/>
      <c r="AS539" s="8"/>
      <c r="AT539" s="11"/>
      <c r="AU539" s="154"/>
      <c r="AV539" s="154"/>
      <c r="AW539" s="154"/>
      <c r="AX539" s="154"/>
      <c r="AY539" s="11"/>
      <c r="AZ539" s="16"/>
      <c r="BA539" s="11"/>
      <c r="BB539" s="8"/>
      <c r="BC539" s="8"/>
      <c r="BD539" s="11"/>
      <c r="BE539" s="154"/>
      <c r="BF539" s="154"/>
      <c r="BG539" s="154"/>
      <c r="BH539" s="154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</row>
    <row r="540" spans="1:88" ht="19.5" customHeight="1">
      <c r="A540" s="16" t="s">
        <v>125</v>
      </c>
      <c r="B540" s="11"/>
      <c r="C540" s="8"/>
      <c r="D540" s="8"/>
      <c r="E540" s="11"/>
      <c r="F540" s="154" t="e">
        <f t="shared" si="92"/>
        <v>#REF!</v>
      </c>
      <c r="G540" s="154"/>
      <c r="H540" s="154"/>
      <c r="I540" s="154"/>
      <c r="J540" s="154" t="e">
        <f t="shared" ref="J540:L540" si="95">SUM(J76/#REF!)*100</f>
        <v>#REF!</v>
      </c>
      <c r="K540" s="154" t="e">
        <f t="shared" si="95"/>
        <v>#REF!</v>
      </c>
      <c r="L540" s="188" t="e">
        <f t="shared" si="95"/>
        <v>#REF!</v>
      </c>
      <c r="M540" s="11"/>
      <c r="N540" s="16" t="s">
        <v>129</v>
      </c>
      <c r="O540" s="11"/>
      <c r="P540" s="8"/>
      <c r="Q540" s="8"/>
      <c r="R540" s="11"/>
      <c r="S540" s="154" t="e">
        <f>SUM(S76/#REF!)*100</f>
        <v>#REF!</v>
      </c>
      <c r="T540" s="154"/>
      <c r="U540" s="154"/>
      <c r="V540" s="154"/>
      <c r="W540" s="154"/>
      <c r="X540" s="187" t="e">
        <f t="shared" ref="X540:Z540" si="96">SUM(X76/#REF!)*100</f>
        <v>#REF!</v>
      </c>
      <c r="Y540" s="187" t="e">
        <f t="shared" si="96"/>
        <v>#REF!</v>
      </c>
      <c r="Z540" s="167" t="e">
        <f t="shared" si="96"/>
        <v>#REF!</v>
      </c>
      <c r="AA540" s="8"/>
      <c r="AB540" s="154" t="e">
        <f t="shared" si="94"/>
        <v>#DIV/0!</v>
      </c>
      <c r="AC540" s="154" t="e">
        <f t="shared" si="94"/>
        <v>#DIV/0!</v>
      </c>
      <c r="AD540" s="154" t="e">
        <f t="shared" si="94"/>
        <v>#DIV/0!</v>
      </c>
      <c r="AE540" s="154" t="e">
        <f t="shared" si="94"/>
        <v>#DIV/0!</v>
      </c>
      <c r="AF540" s="11"/>
      <c r="AG540" s="16"/>
      <c r="AH540" s="11"/>
      <c r="AI540" s="8"/>
      <c r="AJ540" s="8"/>
      <c r="AK540" s="11"/>
      <c r="AL540" s="154"/>
      <c r="AM540" s="154"/>
      <c r="AN540" s="154"/>
      <c r="AO540" s="154"/>
      <c r="AP540" s="16"/>
      <c r="AQ540" s="11"/>
      <c r="AR540" s="8"/>
      <c r="AS540" s="8"/>
      <c r="AT540" s="11"/>
      <c r="AU540" s="154"/>
      <c r="AV540" s="154"/>
      <c r="AW540" s="154"/>
      <c r="AX540" s="154"/>
      <c r="AY540" s="11"/>
      <c r="AZ540" s="16"/>
      <c r="BA540" s="11"/>
      <c r="BB540" s="8"/>
      <c r="BC540" s="8"/>
      <c r="BD540" s="11"/>
      <c r="BE540" s="154"/>
      <c r="BF540" s="154"/>
      <c r="BG540" s="154"/>
      <c r="BH540" s="154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</row>
    <row r="541" spans="1:88" ht="19.5" customHeight="1">
      <c r="A541" s="23"/>
      <c r="B541" s="11"/>
      <c r="C541" s="8"/>
      <c r="D541" s="8"/>
      <c r="E541" s="11"/>
      <c r="F541" s="173"/>
      <c r="G541" s="173"/>
      <c r="H541" s="173"/>
      <c r="I541" s="173"/>
      <c r="J541" s="173"/>
      <c r="K541" s="173"/>
      <c r="L541" s="168"/>
      <c r="M541" s="11"/>
      <c r="N541" s="16" t="s">
        <v>130</v>
      </c>
      <c r="O541" s="11"/>
      <c r="P541" s="8"/>
      <c r="Q541" s="8"/>
      <c r="R541" s="172"/>
      <c r="S541" s="173"/>
      <c r="T541" s="173"/>
      <c r="U541" s="173"/>
      <c r="V541" s="173"/>
      <c r="W541" s="173"/>
      <c r="X541" s="174"/>
      <c r="Y541" s="174"/>
      <c r="Z541" s="152"/>
      <c r="AA541" s="8"/>
      <c r="AB541" s="173"/>
      <c r="AC541" s="173"/>
      <c r="AD541" s="173"/>
      <c r="AE541" s="173"/>
      <c r="AF541" s="11"/>
      <c r="AG541" s="23"/>
      <c r="AH541" s="11"/>
      <c r="AI541" s="8"/>
      <c r="AJ541" s="8"/>
      <c r="AK541" s="11"/>
      <c r="AL541" s="173"/>
      <c r="AM541" s="173"/>
      <c r="AN541" s="173"/>
      <c r="AO541" s="173"/>
      <c r="AP541" s="23"/>
      <c r="AQ541" s="11"/>
      <c r="AR541" s="8"/>
      <c r="AS541" s="8"/>
      <c r="AT541" s="11"/>
      <c r="AU541" s="173"/>
      <c r="AV541" s="173"/>
      <c r="AW541" s="173"/>
      <c r="AX541" s="173"/>
      <c r="AY541" s="11"/>
      <c r="AZ541" s="23"/>
      <c r="BA541" s="11"/>
      <c r="BB541" s="8"/>
      <c r="BC541" s="8"/>
      <c r="BD541" s="11"/>
      <c r="BE541" s="173"/>
      <c r="BF541" s="173"/>
      <c r="BG541" s="173"/>
      <c r="BH541" s="173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</row>
    <row r="542" spans="1:88" ht="19.5" customHeight="1">
      <c r="A542" s="16" t="s">
        <v>126</v>
      </c>
      <c r="B542" s="11"/>
      <c r="C542" s="8"/>
      <c r="D542" s="8"/>
      <c r="E542" s="11"/>
      <c r="F542" s="154" t="e">
        <f t="shared" ref="F542:F543" si="97">SUM(F78/#REF!)*100</f>
        <v>#REF!</v>
      </c>
      <c r="G542" s="154"/>
      <c r="H542" s="154"/>
      <c r="I542" s="154"/>
      <c r="J542" s="154" t="e">
        <f t="shared" ref="J542:L542" si="98">SUM(J78/#REF!)*100</f>
        <v>#REF!</v>
      </c>
      <c r="K542" s="154" t="e">
        <f t="shared" si="98"/>
        <v>#REF!</v>
      </c>
      <c r="L542" s="188" t="e">
        <f t="shared" si="98"/>
        <v>#REF!</v>
      </c>
      <c r="M542" s="11"/>
      <c r="N542" s="16" t="s">
        <v>131</v>
      </c>
      <c r="O542" s="200"/>
      <c r="P542" s="200"/>
      <c r="Q542" s="200"/>
      <c r="R542" s="200"/>
      <c r="S542" s="215"/>
      <c r="T542" s="215"/>
      <c r="U542" s="215"/>
      <c r="V542" s="215"/>
      <c r="W542" s="215"/>
      <c r="X542" s="216"/>
      <c r="Y542" s="216"/>
      <c r="Z542" s="202"/>
      <c r="AA542" s="8"/>
      <c r="AB542" s="154" t="e">
        <f t="shared" ref="AB542:AE543" si="99">SUM(AB78/AL78)*100</f>
        <v>#DIV/0!</v>
      </c>
      <c r="AC542" s="154" t="e">
        <f t="shared" si="99"/>
        <v>#DIV/0!</v>
      </c>
      <c r="AD542" s="154" t="e">
        <f t="shared" si="99"/>
        <v>#DIV/0!</v>
      </c>
      <c r="AE542" s="154" t="e">
        <f t="shared" si="99"/>
        <v>#DIV/0!</v>
      </c>
      <c r="AF542" s="11"/>
      <c r="AG542" s="16"/>
      <c r="AH542" s="11"/>
      <c r="AI542" s="8"/>
      <c r="AJ542" s="8"/>
      <c r="AK542" s="11"/>
      <c r="AL542" s="154"/>
      <c r="AM542" s="154"/>
      <c r="AN542" s="154"/>
      <c r="AO542" s="154"/>
      <c r="AP542" s="16"/>
      <c r="AQ542" s="11"/>
      <c r="AR542" s="8"/>
      <c r="AS542" s="8"/>
      <c r="AT542" s="11"/>
      <c r="AU542" s="154"/>
      <c r="AV542" s="154"/>
      <c r="AW542" s="154"/>
      <c r="AX542" s="154"/>
      <c r="AY542" s="11"/>
      <c r="AZ542" s="16"/>
      <c r="BA542" s="11"/>
      <c r="BB542" s="8"/>
      <c r="BC542" s="8"/>
      <c r="BD542" s="11"/>
      <c r="BE542" s="154"/>
      <c r="BF542" s="154"/>
      <c r="BG542" s="154"/>
      <c r="BH542" s="154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</row>
    <row r="543" spans="1:88" ht="19.5" customHeight="1">
      <c r="A543" s="16" t="s">
        <v>127</v>
      </c>
      <c r="B543" s="11"/>
      <c r="C543" s="8"/>
      <c r="D543" s="8"/>
      <c r="E543" s="11"/>
      <c r="F543" s="154" t="e">
        <f t="shared" si="97"/>
        <v>#REF!</v>
      </c>
      <c r="G543" s="154"/>
      <c r="H543" s="154"/>
      <c r="I543" s="154"/>
      <c r="J543" s="154" t="e">
        <f t="shared" ref="J543:L543" si="100">SUM(J79/#REF!)*100</f>
        <v>#REF!</v>
      </c>
      <c r="K543" s="154" t="e">
        <f t="shared" si="100"/>
        <v>#REF!</v>
      </c>
      <c r="L543" s="188" t="e">
        <f t="shared" si="100"/>
        <v>#REF!</v>
      </c>
      <c r="M543" s="11"/>
      <c r="N543" s="16" t="s">
        <v>132</v>
      </c>
      <c r="O543" s="11"/>
      <c r="P543" s="11"/>
      <c r="Q543" s="11"/>
      <c r="R543" s="11"/>
      <c r="S543" s="170"/>
      <c r="T543" s="170"/>
      <c r="U543" s="170"/>
      <c r="V543" s="170"/>
      <c r="W543" s="170"/>
      <c r="X543" s="171"/>
      <c r="Y543" s="171"/>
      <c r="Z543" s="152"/>
      <c r="AA543" s="8"/>
      <c r="AB543" s="154" t="e">
        <f t="shared" si="99"/>
        <v>#DIV/0!</v>
      </c>
      <c r="AC543" s="154" t="e">
        <f t="shared" si="99"/>
        <v>#DIV/0!</v>
      </c>
      <c r="AD543" s="154" t="e">
        <f t="shared" si="99"/>
        <v>#DIV/0!</v>
      </c>
      <c r="AE543" s="154" t="e">
        <f t="shared" si="99"/>
        <v>#DIV/0!</v>
      </c>
      <c r="AF543" s="11"/>
      <c r="AG543" s="16"/>
      <c r="AH543" s="11"/>
      <c r="AI543" s="8"/>
      <c r="AJ543" s="8"/>
      <c r="AK543" s="11"/>
      <c r="AL543" s="154"/>
      <c r="AM543" s="154"/>
      <c r="AN543" s="154"/>
      <c r="AO543" s="154"/>
      <c r="AP543" s="16"/>
      <c r="AQ543" s="11"/>
      <c r="AR543" s="8"/>
      <c r="AS543" s="8"/>
      <c r="AT543" s="11"/>
      <c r="AU543" s="154"/>
      <c r="AV543" s="154"/>
      <c r="AW543" s="154"/>
      <c r="AX543" s="154"/>
      <c r="AY543" s="11"/>
      <c r="AZ543" s="16"/>
      <c r="BA543" s="11"/>
      <c r="BB543" s="8"/>
      <c r="BC543" s="8"/>
      <c r="BD543" s="11"/>
      <c r="BE543" s="154"/>
      <c r="BF543" s="154"/>
      <c r="BG543" s="154"/>
      <c r="BH543" s="154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</row>
    <row r="544" spans="1:88" ht="19.5" customHeight="1">
      <c r="A544" s="16" t="s">
        <v>128</v>
      </c>
      <c r="B544" s="11"/>
      <c r="C544" s="8"/>
      <c r="D544" s="8"/>
      <c r="E544" s="11"/>
      <c r="F544" s="173"/>
      <c r="G544" s="173"/>
      <c r="H544" s="173"/>
      <c r="I544" s="173"/>
      <c r="J544" s="173"/>
      <c r="K544" s="173"/>
      <c r="L544" s="168"/>
      <c r="M544" s="11"/>
      <c r="N544" s="200"/>
      <c r="O544" s="8"/>
      <c r="P544" s="8"/>
      <c r="Q544" s="8"/>
      <c r="R544" s="11"/>
      <c r="S544" s="170"/>
      <c r="T544" s="170"/>
      <c r="U544" s="170"/>
      <c r="V544" s="170"/>
      <c r="W544" s="170"/>
      <c r="X544" s="171"/>
      <c r="Y544" s="171"/>
      <c r="Z544" s="152"/>
      <c r="AA544" s="8"/>
      <c r="AB544" s="173"/>
      <c r="AC544" s="173"/>
      <c r="AD544" s="173"/>
      <c r="AE544" s="173"/>
      <c r="AF544" s="11"/>
      <c r="AG544" s="16"/>
      <c r="AH544" s="11"/>
      <c r="AI544" s="8"/>
      <c r="AJ544" s="8"/>
      <c r="AK544" s="11"/>
      <c r="AL544" s="173"/>
      <c r="AM544" s="173"/>
      <c r="AN544" s="173"/>
      <c r="AO544" s="173"/>
      <c r="AP544" s="16"/>
      <c r="AQ544" s="11"/>
      <c r="AR544" s="8"/>
      <c r="AS544" s="8"/>
      <c r="AT544" s="11"/>
      <c r="AU544" s="173"/>
      <c r="AV544" s="173"/>
      <c r="AW544" s="173"/>
      <c r="AX544" s="173"/>
      <c r="AY544" s="11"/>
      <c r="AZ544" s="16"/>
      <c r="BA544" s="11"/>
      <c r="BB544" s="8"/>
      <c r="BC544" s="8"/>
      <c r="BD544" s="11"/>
      <c r="BE544" s="173"/>
      <c r="BF544" s="173"/>
      <c r="BG544" s="173"/>
      <c r="BH544" s="173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</row>
    <row r="545" spans="1:88" ht="19.5" customHeight="1">
      <c r="A545" s="16" t="s">
        <v>129</v>
      </c>
      <c r="B545" s="11"/>
      <c r="C545" s="8"/>
      <c r="D545" s="8"/>
      <c r="E545" s="11"/>
      <c r="F545" s="154" t="e">
        <f>SUM(F81/#REF!)*100</f>
        <v>#REF!</v>
      </c>
      <c r="G545" s="154"/>
      <c r="H545" s="154"/>
      <c r="I545" s="154"/>
      <c r="J545" s="154" t="e">
        <f t="shared" ref="J545:L545" si="101">SUM(J81/#REF!)*100</f>
        <v>#REF!</v>
      </c>
      <c r="K545" s="154" t="e">
        <f t="shared" si="101"/>
        <v>#REF!</v>
      </c>
      <c r="L545" s="188" t="e">
        <f t="shared" si="101"/>
        <v>#REF!</v>
      </c>
      <c r="M545" s="11"/>
      <c r="N545" s="11"/>
      <c r="O545" s="11"/>
      <c r="P545" s="11"/>
      <c r="Q545" s="11"/>
      <c r="R545" s="11"/>
      <c r="S545" s="170"/>
      <c r="T545" s="170"/>
      <c r="U545" s="170"/>
      <c r="V545" s="170"/>
      <c r="W545" s="170"/>
      <c r="X545" s="171"/>
      <c r="Y545" s="171"/>
      <c r="Z545" s="152"/>
      <c r="AA545" s="8"/>
      <c r="AB545" s="154" t="e">
        <f t="shared" ref="AB545:AE545" si="102">SUM(AB81/AL81)*100</f>
        <v>#DIV/0!</v>
      </c>
      <c r="AC545" s="154" t="e">
        <f t="shared" si="102"/>
        <v>#DIV/0!</v>
      </c>
      <c r="AD545" s="154" t="e">
        <f t="shared" si="102"/>
        <v>#DIV/0!</v>
      </c>
      <c r="AE545" s="154" t="e">
        <f t="shared" si="102"/>
        <v>#DIV/0!</v>
      </c>
      <c r="AF545" s="11"/>
      <c r="AG545" s="16"/>
      <c r="AH545" s="11"/>
      <c r="AI545" s="8"/>
      <c r="AJ545" s="8"/>
      <c r="AK545" s="11"/>
      <c r="AL545" s="154"/>
      <c r="AM545" s="154"/>
      <c r="AN545" s="154"/>
      <c r="AO545" s="154"/>
      <c r="AP545" s="16"/>
      <c r="AQ545" s="11"/>
      <c r="AR545" s="8"/>
      <c r="AS545" s="8"/>
      <c r="AT545" s="11"/>
      <c r="AU545" s="154"/>
      <c r="AV545" s="154"/>
      <c r="AW545" s="154"/>
      <c r="AX545" s="154"/>
      <c r="AY545" s="11"/>
      <c r="AZ545" s="16"/>
      <c r="BA545" s="11"/>
      <c r="BB545" s="8"/>
      <c r="BC545" s="8"/>
      <c r="BD545" s="11"/>
      <c r="BE545" s="154"/>
      <c r="BF545" s="154"/>
      <c r="BG545" s="154"/>
      <c r="BH545" s="154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</row>
    <row r="546" spans="1:88" ht="19.5" customHeight="1">
      <c r="A546" s="16" t="s">
        <v>130</v>
      </c>
      <c r="B546" s="11"/>
      <c r="C546" s="8"/>
      <c r="D546" s="8"/>
      <c r="E546" s="11"/>
      <c r="F546" s="173"/>
      <c r="G546" s="173"/>
      <c r="H546" s="173"/>
      <c r="I546" s="173"/>
      <c r="J546" s="173"/>
      <c r="K546" s="173"/>
      <c r="L546" s="168"/>
      <c r="M546" s="11"/>
      <c r="N546" s="8"/>
      <c r="O546" s="10"/>
      <c r="P546" s="10"/>
      <c r="Q546" s="10"/>
      <c r="R546" s="11"/>
      <c r="S546" s="154" t="e">
        <f>SUM(S82/#REF!)*100</f>
        <v>#REF!</v>
      </c>
      <c r="T546" s="154"/>
      <c r="U546" s="154"/>
      <c r="V546" s="154"/>
      <c r="W546" s="154"/>
      <c r="X546" s="187" t="e">
        <f>SUM(X82/#REF!)*100</f>
        <v>#REF!</v>
      </c>
      <c r="Y546" s="187" t="e">
        <f t="shared" ref="Y546:Z546" si="103">SUM(Y198/X198)*100</f>
        <v>#DIV/0!</v>
      </c>
      <c r="Z546" s="167" t="e">
        <f t="shared" si="103"/>
        <v>#DIV/0!</v>
      </c>
      <c r="AA546" s="8"/>
      <c r="AB546" s="173"/>
      <c r="AC546" s="173"/>
      <c r="AD546" s="173"/>
      <c r="AE546" s="173"/>
      <c r="AF546" s="11"/>
      <c r="AG546" s="16"/>
      <c r="AH546" s="11"/>
      <c r="AI546" s="8"/>
      <c r="AJ546" s="8"/>
      <c r="AK546" s="11"/>
      <c r="AL546" s="173"/>
      <c r="AM546" s="173"/>
      <c r="AN546" s="173"/>
      <c r="AO546" s="173"/>
      <c r="AP546" s="16"/>
      <c r="AQ546" s="11"/>
      <c r="AR546" s="8"/>
      <c r="AS546" s="8"/>
      <c r="AT546" s="11"/>
      <c r="AU546" s="173"/>
      <c r="AV546" s="173"/>
      <c r="AW546" s="173"/>
      <c r="AX546" s="173"/>
      <c r="AY546" s="11"/>
      <c r="AZ546" s="16"/>
      <c r="BA546" s="11"/>
      <c r="BB546" s="8"/>
      <c r="BC546" s="8"/>
      <c r="BD546" s="11"/>
      <c r="BE546" s="173"/>
      <c r="BF546" s="173"/>
      <c r="BG546" s="173"/>
      <c r="BH546" s="173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</row>
    <row r="547" spans="1:88" ht="19.5" customHeight="1">
      <c r="A547" s="16" t="s">
        <v>131</v>
      </c>
      <c r="B547" s="11"/>
      <c r="C547" s="8"/>
      <c r="D547" s="8"/>
      <c r="E547" s="11"/>
      <c r="F547" s="154" t="e">
        <f>SUM(F83/#REF!)*100</f>
        <v>#REF!</v>
      </c>
      <c r="G547" s="154"/>
      <c r="H547" s="154"/>
      <c r="I547" s="154"/>
      <c r="J547" s="154" t="e">
        <f t="shared" ref="J547:L547" si="104">SUM(J83/#REF!)*100</f>
        <v>#REF!</v>
      </c>
      <c r="K547" s="154" t="e">
        <f t="shared" si="104"/>
        <v>#REF!</v>
      </c>
      <c r="L547" s="188" t="e">
        <f t="shared" si="104"/>
        <v>#REF!</v>
      </c>
      <c r="M547" s="11"/>
      <c r="N547" s="11"/>
      <c r="O547" s="11"/>
      <c r="P547" s="11"/>
      <c r="Q547" s="11"/>
      <c r="R547" s="177"/>
      <c r="S547" s="11"/>
      <c r="T547" s="11"/>
      <c r="U547" s="11"/>
      <c r="V547" s="11"/>
      <c r="W547" s="11"/>
      <c r="X547" s="157"/>
      <c r="Y547" s="157"/>
      <c r="Z547" s="152"/>
      <c r="AA547" s="8"/>
      <c r="AB547" s="154" t="e">
        <f t="shared" ref="AB547:AE547" si="105">SUM(AB83/AL83)*100</f>
        <v>#DIV/0!</v>
      </c>
      <c r="AC547" s="154" t="e">
        <f t="shared" si="105"/>
        <v>#DIV/0!</v>
      </c>
      <c r="AD547" s="154" t="e">
        <f t="shared" si="105"/>
        <v>#DIV/0!</v>
      </c>
      <c r="AE547" s="154" t="e">
        <f t="shared" si="105"/>
        <v>#DIV/0!</v>
      </c>
      <c r="AF547" s="11"/>
      <c r="AG547" s="16"/>
      <c r="AH547" s="11"/>
      <c r="AI547" s="8"/>
      <c r="AJ547" s="8"/>
      <c r="AK547" s="11"/>
      <c r="AL547" s="154"/>
      <c r="AM547" s="154"/>
      <c r="AN547" s="154"/>
      <c r="AO547" s="154"/>
      <c r="AP547" s="16"/>
      <c r="AQ547" s="11"/>
      <c r="AR547" s="8"/>
      <c r="AS547" s="8"/>
      <c r="AT547" s="11"/>
      <c r="AU547" s="154"/>
      <c r="AV547" s="154"/>
      <c r="AW547" s="154"/>
      <c r="AX547" s="154"/>
      <c r="AY547" s="11"/>
      <c r="AZ547" s="16"/>
      <c r="BA547" s="11"/>
      <c r="BB547" s="8"/>
      <c r="BC547" s="8"/>
      <c r="BD547" s="11"/>
      <c r="BE547" s="154"/>
      <c r="BF547" s="154"/>
      <c r="BG547" s="154"/>
      <c r="BH547" s="154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</row>
    <row r="548" spans="1:88" ht="19.5" customHeight="1">
      <c r="A548" s="16" t="s">
        <v>132</v>
      </c>
      <c r="B548" s="11"/>
      <c r="C548" s="8"/>
      <c r="D548" s="8"/>
      <c r="E548" s="172"/>
      <c r="F548" s="173"/>
      <c r="G548" s="173"/>
      <c r="H548" s="173"/>
      <c r="I548" s="173"/>
      <c r="J548" s="173"/>
      <c r="K548" s="173"/>
      <c r="L548" s="168"/>
      <c r="M548" s="11"/>
      <c r="N548" s="8" t="s">
        <v>133</v>
      </c>
      <c r="O548" s="11"/>
      <c r="P548" s="11"/>
      <c r="Q548" s="11"/>
      <c r="R548" s="11"/>
      <c r="S548" s="11"/>
      <c r="T548" s="11"/>
      <c r="U548" s="11"/>
      <c r="V548" s="11"/>
      <c r="W548" s="11"/>
      <c r="X548" s="157"/>
      <c r="Y548" s="157"/>
      <c r="Z548" s="152"/>
      <c r="AA548" s="8"/>
      <c r="AB548" s="173"/>
      <c r="AC548" s="173"/>
      <c r="AD548" s="173"/>
      <c r="AE548" s="173"/>
      <c r="AF548" s="11"/>
      <c r="AG548" s="16"/>
      <c r="AH548" s="11"/>
      <c r="AI548" s="8"/>
      <c r="AJ548" s="8"/>
      <c r="AK548" s="172"/>
      <c r="AL548" s="173"/>
      <c r="AM548" s="173"/>
      <c r="AN548" s="173"/>
      <c r="AO548" s="173"/>
      <c r="AP548" s="16"/>
      <c r="AQ548" s="11"/>
      <c r="AR548" s="8"/>
      <c r="AS548" s="8"/>
      <c r="AT548" s="172"/>
      <c r="AU548" s="173"/>
      <c r="AV548" s="173"/>
      <c r="AW548" s="173"/>
      <c r="AX548" s="173"/>
      <c r="AY548" s="11"/>
      <c r="AZ548" s="16"/>
      <c r="BA548" s="11"/>
      <c r="BB548" s="8"/>
      <c r="BC548" s="8"/>
      <c r="BD548" s="172"/>
      <c r="BE548" s="173"/>
      <c r="BF548" s="173"/>
      <c r="BG548" s="173"/>
      <c r="BH548" s="173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</row>
    <row r="549" spans="1:88" ht="19.5" customHeight="1" thickBot="1">
      <c r="A549" s="200"/>
      <c r="B549" s="200"/>
      <c r="C549" s="200"/>
      <c r="D549" s="200"/>
      <c r="E549" s="200"/>
      <c r="F549" s="215"/>
      <c r="G549" s="215"/>
      <c r="H549" s="215"/>
      <c r="I549" s="215"/>
      <c r="J549" s="215"/>
      <c r="K549" s="215"/>
      <c r="L549" s="210"/>
      <c r="M549" s="11"/>
      <c r="N549" s="11"/>
      <c r="O549" s="217"/>
      <c r="P549" s="217"/>
      <c r="Q549" s="217"/>
      <c r="R549" s="218"/>
      <c r="S549" s="178"/>
      <c r="T549" s="178"/>
      <c r="U549" s="178"/>
      <c r="V549" s="178"/>
      <c r="W549" s="178"/>
      <c r="X549" s="179"/>
      <c r="Y549" s="179"/>
      <c r="Z549" s="152"/>
      <c r="AA549" s="200"/>
      <c r="AB549" s="215"/>
      <c r="AC549" s="215"/>
      <c r="AD549" s="215"/>
      <c r="AE549" s="215"/>
      <c r="AF549" s="11"/>
      <c r="AG549" s="11"/>
      <c r="AH549" s="11"/>
      <c r="AI549" s="11"/>
      <c r="AJ549" s="11"/>
      <c r="AK549" s="11"/>
      <c r="AL549" s="170"/>
      <c r="AM549" s="170"/>
      <c r="AN549" s="170"/>
      <c r="AO549" s="170"/>
      <c r="AP549" s="11"/>
      <c r="AQ549" s="11"/>
      <c r="AR549" s="11"/>
      <c r="AS549" s="11"/>
      <c r="AT549" s="11"/>
      <c r="AU549" s="170"/>
      <c r="AV549" s="170"/>
      <c r="AW549" s="170"/>
      <c r="AX549" s="170"/>
      <c r="AY549" s="11"/>
      <c r="AZ549" s="11"/>
      <c r="BA549" s="11"/>
      <c r="BB549" s="11"/>
      <c r="BC549" s="11"/>
      <c r="BD549" s="11"/>
      <c r="BE549" s="170"/>
      <c r="BF549" s="170"/>
      <c r="BG549" s="170"/>
      <c r="BH549" s="170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</row>
    <row r="550" spans="1:88" ht="19.5" customHeight="1" thickTop="1">
      <c r="A550" s="11"/>
      <c r="B550" s="11"/>
      <c r="C550" s="11"/>
      <c r="D550" s="11"/>
      <c r="E550" s="11"/>
      <c r="F550" s="170"/>
      <c r="G550" s="170"/>
      <c r="H550" s="170"/>
      <c r="I550" s="170"/>
      <c r="J550" s="170"/>
      <c r="K550" s="170"/>
      <c r="L550" s="168"/>
      <c r="M550" s="11"/>
      <c r="N550" s="11"/>
      <c r="O550" s="196"/>
      <c r="P550" s="196"/>
      <c r="Q550" s="196"/>
      <c r="R550" s="196"/>
      <c r="S550" s="196"/>
      <c r="T550" s="196"/>
      <c r="U550" s="196"/>
      <c r="V550" s="196"/>
      <c r="W550" s="196"/>
      <c r="X550" s="197"/>
      <c r="Y550" s="197"/>
      <c r="Z550" s="198"/>
      <c r="AA550" s="11"/>
      <c r="AB550" s="170"/>
      <c r="AC550" s="170"/>
      <c r="AD550" s="170"/>
      <c r="AE550" s="170"/>
      <c r="AF550" s="11"/>
      <c r="AG550" s="11"/>
      <c r="AH550" s="11"/>
      <c r="AI550" s="11"/>
      <c r="AJ550" s="11"/>
      <c r="AK550" s="11"/>
      <c r="AL550" s="170"/>
      <c r="AM550" s="170"/>
      <c r="AN550" s="170"/>
      <c r="AO550" s="170"/>
      <c r="AP550" s="11"/>
      <c r="AQ550" s="11"/>
      <c r="AR550" s="11"/>
      <c r="AS550" s="11"/>
      <c r="AT550" s="11"/>
      <c r="AU550" s="170"/>
      <c r="AV550" s="170"/>
      <c r="AW550" s="170"/>
      <c r="AX550" s="170"/>
      <c r="AY550" s="11"/>
      <c r="AZ550" s="11"/>
      <c r="BA550" s="11"/>
      <c r="BB550" s="11"/>
      <c r="BC550" s="11"/>
      <c r="BD550" s="11"/>
      <c r="BE550" s="170"/>
      <c r="BF550" s="170"/>
      <c r="BG550" s="170"/>
      <c r="BH550" s="170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</row>
    <row r="551" spans="1:88" ht="19.5" customHeight="1" thickBot="1">
      <c r="A551" s="8"/>
      <c r="B551" s="8"/>
      <c r="C551" s="8"/>
      <c r="D551" s="8"/>
      <c r="E551" s="11"/>
      <c r="F551" s="170"/>
      <c r="G551" s="170"/>
      <c r="H551" s="170"/>
      <c r="I551" s="170"/>
      <c r="J551" s="170"/>
      <c r="K551" s="170"/>
      <c r="L551" s="168"/>
      <c r="M551" s="8"/>
      <c r="N551" s="217"/>
      <c r="O551" s="11"/>
      <c r="P551" s="11"/>
      <c r="Q551" s="11"/>
      <c r="R551" s="11"/>
      <c r="S551" s="11"/>
      <c r="T551" s="11"/>
      <c r="U551" s="11"/>
      <c r="V551" s="11"/>
      <c r="W551" s="11"/>
      <c r="X551" s="157"/>
      <c r="Y551" s="157"/>
      <c r="Z551" s="152"/>
      <c r="AA551" s="8"/>
      <c r="AB551" s="170"/>
      <c r="AC551" s="170"/>
      <c r="AD551" s="170"/>
      <c r="AE551" s="170"/>
      <c r="AF551" s="11"/>
      <c r="AG551" s="8"/>
      <c r="AH551" s="8"/>
      <c r="AI551" s="8"/>
      <c r="AJ551" s="8"/>
      <c r="AK551" s="11"/>
      <c r="AL551" s="170"/>
      <c r="AM551" s="170"/>
      <c r="AN551" s="170"/>
      <c r="AO551" s="170"/>
      <c r="AP551" s="8"/>
      <c r="AQ551" s="8"/>
      <c r="AR551" s="8"/>
      <c r="AS551" s="8"/>
      <c r="AT551" s="11"/>
      <c r="AU551" s="170"/>
      <c r="AV551" s="170"/>
      <c r="AW551" s="170"/>
      <c r="AX551" s="170"/>
      <c r="AY551" s="11"/>
      <c r="AZ551" s="8"/>
      <c r="BA551" s="8"/>
      <c r="BB551" s="8"/>
      <c r="BC551" s="8"/>
      <c r="BD551" s="11"/>
      <c r="BE551" s="170"/>
      <c r="BF551" s="170"/>
      <c r="BG551" s="170"/>
      <c r="BH551" s="170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</row>
    <row r="552" spans="1:88" ht="19.5" customHeight="1" thickTop="1">
      <c r="A552" s="11"/>
      <c r="B552" s="11"/>
      <c r="C552" s="11"/>
      <c r="D552" s="11"/>
      <c r="E552" s="11"/>
      <c r="F552" s="170"/>
      <c r="G552" s="170"/>
      <c r="H552" s="170"/>
      <c r="I552" s="170"/>
      <c r="J552" s="170"/>
      <c r="K552" s="170"/>
      <c r="L552" s="168"/>
      <c r="M552" s="11"/>
      <c r="N552" s="196"/>
      <c r="O552" s="164"/>
      <c r="P552" s="164"/>
      <c r="Q552" s="164"/>
      <c r="R552" s="164"/>
      <c r="S552" s="164"/>
      <c r="T552" s="164"/>
      <c r="U552" s="164"/>
      <c r="V552" s="164"/>
      <c r="W552" s="164"/>
      <c r="X552" s="180"/>
      <c r="Y552" s="157"/>
      <c r="Z552" s="152"/>
      <c r="AA552" s="11"/>
      <c r="AB552" s="170"/>
      <c r="AC552" s="170"/>
      <c r="AD552" s="170"/>
      <c r="AE552" s="170"/>
      <c r="AF552" s="11"/>
      <c r="AG552" s="11"/>
      <c r="AH552" s="11"/>
      <c r="AI552" s="11"/>
      <c r="AJ552" s="11"/>
      <c r="AK552" s="11"/>
      <c r="AL552" s="170"/>
      <c r="AM552" s="170"/>
      <c r="AN552" s="170"/>
      <c r="AO552" s="170"/>
      <c r="AP552" s="11"/>
      <c r="AQ552" s="11"/>
      <c r="AR552" s="11"/>
      <c r="AS552" s="11"/>
      <c r="AT552" s="11"/>
      <c r="AU552" s="170"/>
      <c r="AV552" s="170"/>
      <c r="AW552" s="170"/>
      <c r="AX552" s="170"/>
      <c r="AY552" s="11"/>
      <c r="AZ552" s="11"/>
      <c r="BA552" s="11"/>
      <c r="BB552" s="11"/>
      <c r="BC552" s="11"/>
      <c r="BD552" s="11"/>
      <c r="BE552" s="170"/>
      <c r="BF552" s="170"/>
      <c r="BG552" s="170"/>
      <c r="BH552" s="170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</row>
    <row r="553" spans="1:88" ht="19.5" customHeight="1">
      <c r="A553" s="8" t="s">
        <v>133</v>
      </c>
      <c r="B553" s="10"/>
      <c r="C553" s="10"/>
      <c r="D553" s="10"/>
      <c r="E553" s="11"/>
      <c r="F553" s="154" t="e">
        <f>SUM(F89/#REF!)*100</f>
        <v>#REF!</v>
      </c>
      <c r="G553" s="154"/>
      <c r="H553" s="154"/>
      <c r="I553" s="154"/>
      <c r="J553" s="154" t="e">
        <f>SUM(J89/#REF!)*100</f>
        <v>#REF!</v>
      </c>
      <c r="K553" s="154" t="e">
        <f t="shared" ref="K553:L553" si="106">SUM(K205/J205)*100</f>
        <v>#DIV/0!</v>
      </c>
      <c r="L553" s="188" t="e">
        <f t="shared" si="106"/>
        <v>#DIV/0!</v>
      </c>
      <c r="M553" s="10"/>
      <c r="N553" s="11" t="s">
        <v>134</v>
      </c>
      <c r="O553" s="11"/>
      <c r="P553" s="11"/>
      <c r="Q553" s="11"/>
      <c r="R553" s="11"/>
      <c r="S553" s="11"/>
      <c r="T553" s="11"/>
      <c r="U553" s="11"/>
      <c r="V553" s="11"/>
      <c r="W553" s="11"/>
      <c r="X553" s="157"/>
      <c r="Y553" s="157"/>
      <c r="Z553" s="152"/>
      <c r="AA553" s="10"/>
      <c r="AB553" s="154" t="e">
        <f t="shared" ref="AB553:AC553" si="107">SUM(AB89/AL89)*100</f>
        <v>#DIV/0!</v>
      </c>
      <c r="AC553" s="154" t="e">
        <f t="shared" si="107"/>
        <v>#DIV/0!</v>
      </c>
      <c r="AD553" s="154" t="e">
        <f t="shared" ref="AD553:AE553" si="108">SUM(AD205/AC205)*100</f>
        <v>#DIV/0!</v>
      </c>
      <c r="AE553" s="154" t="e">
        <f t="shared" si="108"/>
        <v>#DIV/0!</v>
      </c>
      <c r="AF553" s="11"/>
      <c r="AG553" s="8"/>
      <c r="AH553" s="10"/>
      <c r="AI553" s="10"/>
      <c r="AJ553" s="10"/>
      <c r="AK553" s="11"/>
      <c r="AL553" s="173"/>
      <c r="AM553" s="154"/>
      <c r="AN553" s="154"/>
      <c r="AO553" s="154"/>
      <c r="AP553" s="8"/>
      <c r="AQ553" s="10"/>
      <c r="AR553" s="10"/>
      <c r="AS553" s="10"/>
      <c r="AT553" s="11"/>
      <c r="AU553" s="173"/>
      <c r="AV553" s="154"/>
      <c r="AW553" s="154"/>
      <c r="AX553" s="154"/>
      <c r="AY553" s="11"/>
      <c r="AZ553" s="8"/>
      <c r="BA553" s="10"/>
      <c r="BB553" s="10"/>
      <c r="BC553" s="10"/>
      <c r="BD553" s="11"/>
      <c r="BE553" s="173"/>
      <c r="BF553" s="154"/>
      <c r="BG553" s="154"/>
      <c r="BH553" s="154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</row>
    <row r="554" spans="1:88" ht="19.5" customHeight="1">
      <c r="A554" s="11"/>
      <c r="B554" s="11"/>
      <c r="C554" s="11"/>
      <c r="D554" s="11"/>
      <c r="E554" s="177"/>
      <c r="F554" s="11"/>
      <c r="G554" s="11"/>
      <c r="H554" s="11"/>
      <c r="I554" s="11"/>
      <c r="J554" s="11"/>
      <c r="K554" s="11"/>
      <c r="L554" s="168"/>
      <c r="M554" s="11"/>
      <c r="N554" s="164" t="s">
        <v>135</v>
      </c>
      <c r="O554" s="11"/>
      <c r="P554" s="11"/>
      <c r="Q554" s="11"/>
      <c r="R554" s="11"/>
      <c r="S554" s="11"/>
      <c r="T554" s="11"/>
      <c r="U554" s="11"/>
      <c r="V554" s="11"/>
      <c r="W554" s="11"/>
      <c r="X554" s="157"/>
      <c r="Y554" s="157"/>
      <c r="Z554" s="152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77"/>
      <c r="AL554" s="11"/>
      <c r="AM554" s="11"/>
      <c r="AN554" s="11"/>
      <c r="AO554" s="11"/>
      <c r="AP554" s="11"/>
      <c r="AQ554" s="11"/>
      <c r="AR554" s="11"/>
      <c r="AS554" s="11"/>
      <c r="AT554" s="177"/>
      <c r="AU554" s="11"/>
      <c r="AV554" s="11"/>
      <c r="AW554" s="11"/>
      <c r="AX554" s="11"/>
      <c r="AY554" s="11"/>
      <c r="AZ554" s="11"/>
      <c r="BA554" s="11"/>
      <c r="BB554" s="11"/>
      <c r="BC554" s="11"/>
      <c r="BD554" s="177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</row>
    <row r="555" spans="1:88" ht="19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68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57"/>
      <c r="Y555" s="157"/>
      <c r="Z555" s="152">
        <v>18</v>
      </c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</row>
    <row r="556" spans="1:88" ht="19.5" customHeight="1" thickBot="1">
      <c r="A556" s="217"/>
      <c r="B556" s="217"/>
      <c r="C556" s="217"/>
      <c r="D556" s="217"/>
      <c r="E556" s="218"/>
      <c r="F556" s="178"/>
      <c r="G556" s="178"/>
      <c r="H556" s="178"/>
      <c r="I556" s="178"/>
      <c r="J556" s="178"/>
      <c r="K556" s="178"/>
      <c r="L556" s="168"/>
      <c r="M556" s="8"/>
      <c r="N556" s="11"/>
      <c r="O556" s="10"/>
      <c r="P556" s="16"/>
      <c r="Q556" s="16"/>
      <c r="R556" s="16"/>
      <c r="S556" s="16"/>
      <c r="T556" s="16"/>
      <c r="U556" s="16"/>
      <c r="V556" s="16"/>
      <c r="W556" s="16"/>
      <c r="X556" s="97"/>
      <c r="Y556" s="97"/>
      <c r="Z556" s="167"/>
      <c r="AA556" s="217"/>
      <c r="AB556" s="178"/>
      <c r="AC556" s="178"/>
      <c r="AD556" s="178"/>
      <c r="AE556" s="178"/>
      <c r="AF556" s="11"/>
      <c r="AG556" s="8"/>
      <c r="AH556" s="8"/>
      <c r="AI556" s="8"/>
      <c r="AJ556" s="8"/>
      <c r="AK556" s="11"/>
      <c r="AL556" s="178"/>
      <c r="AM556" s="178"/>
      <c r="AN556" s="178"/>
      <c r="AO556" s="178"/>
      <c r="AP556" s="8"/>
      <c r="AQ556" s="8"/>
      <c r="AR556" s="8"/>
      <c r="AS556" s="8"/>
      <c r="AT556" s="11"/>
      <c r="AU556" s="178"/>
      <c r="AV556" s="178"/>
      <c r="AW556" s="178"/>
      <c r="AX556" s="178"/>
      <c r="AY556" s="11"/>
      <c r="AZ556" s="8"/>
      <c r="BA556" s="8"/>
      <c r="BB556" s="8"/>
      <c r="BC556" s="8"/>
      <c r="BD556" s="11"/>
      <c r="BE556" s="178"/>
      <c r="BF556" s="178"/>
      <c r="BG556" s="178"/>
      <c r="BH556" s="178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</row>
    <row r="557" spans="1:88" ht="19.5" customHeight="1" thickTop="1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209"/>
      <c r="M557" s="11"/>
      <c r="N557" s="11"/>
      <c r="O557" s="10"/>
      <c r="P557" s="10"/>
      <c r="Q557" s="10"/>
      <c r="R557" s="10"/>
      <c r="S557" s="16"/>
      <c r="T557" s="16"/>
      <c r="U557" s="16"/>
      <c r="V557" s="16"/>
      <c r="W557" s="16"/>
      <c r="X557" s="97"/>
      <c r="Y557" s="97"/>
      <c r="Z557" s="167"/>
      <c r="AA557" s="196"/>
      <c r="AB557" s="196"/>
      <c r="AC557" s="196"/>
      <c r="AD557" s="196"/>
      <c r="AE557" s="196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</row>
    <row r="558" spans="1:88" ht="19.5" customHeight="1">
      <c r="A558" s="11" t="s">
        <v>134</v>
      </c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68"/>
      <c r="M558" s="11"/>
      <c r="N558" s="9"/>
      <c r="O558" s="10"/>
      <c r="P558" s="16"/>
      <c r="Q558" s="16"/>
      <c r="R558" s="16"/>
      <c r="S558" s="16"/>
      <c r="T558" s="16"/>
      <c r="U558" s="16"/>
      <c r="V558" s="16"/>
      <c r="W558" s="16"/>
      <c r="X558" s="97"/>
      <c r="Y558" s="97"/>
      <c r="Z558" s="167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</row>
    <row r="559" spans="1:88" ht="19.5" customHeight="1">
      <c r="A559" s="164" t="s">
        <v>135</v>
      </c>
      <c r="B559" s="164"/>
      <c r="C559" s="164"/>
      <c r="D559" s="164"/>
      <c r="E559" s="164"/>
      <c r="F559" s="164"/>
      <c r="G559" s="164"/>
      <c r="H559" s="164"/>
      <c r="I559" s="164"/>
      <c r="J559" s="164"/>
      <c r="K559" s="11"/>
      <c r="L559" s="168"/>
      <c r="M559" s="164"/>
      <c r="N559" s="23"/>
      <c r="O559" s="26"/>
      <c r="P559" s="16"/>
      <c r="Q559" s="16"/>
      <c r="R559" s="16"/>
      <c r="S559" s="16"/>
      <c r="T559" s="16"/>
      <c r="U559" s="16"/>
      <c r="V559" s="16"/>
      <c r="W559" s="16"/>
      <c r="X559" s="97"/>
      <c r="Y559" s="97"/>
      <c r="Z559" s="167"/>
      <c r="AA559" s="164"/>
      <c r="AB559" s="164"/>
      <c r="AC559" s="164"/>
      <c r="AD559" s="11"/>
      <c r="AE559" s="11"/>
      <c r="AF559" s="11"/>
      <c r="AG559" s="164"/>
      <c r="AH559" s="164"/>
      <c r="AI559" s="164"/>
      <c r="AJ559" s="164"/>
      <c r="AK559" s="164"/>
      <c r="AL559" s="164"/>
      <c r="AM559" s="164"/>
      <c r="AN559" s="11"/>
      <c r="AO559" s="11"/>
      <c r="AP559" s="164"/>
      <c r="AQ559" s="164"/>
      <c r="AR559" s="164"/>
      <c r="AS559" s="164"/>
      <c r="AT559" s="164"/>
      <c r="AU559" s="164"/>
      <c r="AV559" s="164"/>
      <c r="AW559" s="11"/>
      <c r="AX559" s="11"/>
      <c r="AY559" s="11"/>
      <c r="AZ559" s="164"/>
      <c r="BA559" s="164"/>
      <c r="BB559" s="164"/>
      <c r="BC559" s="164"/>
      <c r="BD559" s="164"/>
      <c r="BE559" s="164"/>
      <c r="BF559" s="164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</row>
    <row r="560" spans="1:88" ht="19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68"/>
      <c r="M560" s="11"/>
      <c r="N560" s="8"/>
      <c r="O560" s="10"/>
      <c r="P560" s="10"/>
      <c r="Q560" s="26"/>
      <c r="R560" s="26"/>
      <c r="S560" s="26"/>
      <c r="T560" s="26"/>
      <c r="U560" s="26"/>
      <c r="V560" s="26"/>
      <c r="W560" s="26"/>
      <c r="X560" s="181"/>
      <c r="Y560" s="181"/>
      <c r="Z560" s="182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</row>
    <row r="561" spans="1:88" ht="19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68"/>
      <c r="M561" s="11"/>
      <c r="N561" s="8"/>
      <c r="O561" s="10"/>
      <c r="P561" s="10"/>
      <c r="Q561" s="10"/>
      <c r="R561" s="10"/>
      <c r="S561" s="10"/>
      <c r="T561" s="10"/>
      <c r="U561" s="10"/>
      <c r="V561" s="10"/>
      <c r="W561" s="10"/>
      <c r="X561" s="97"/>
      <c r="Y561" s="97"/>
      <c r="Z561" s="167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</row>
    <row r="562" spans="1:88" ht="19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68">
        <v>18</v>
      </c>
      <c r="M562" s="11"/>
      <c r="N562" s="8"/>
      <c r="O562" s="8"/>
      <c r="P562" s="8"/>
      <c r="Q562" s="8"/>
      <c r="R562" s="8"/>
      <c r="S562" s="10"/>
      <c r="T562" s="10"/>
      <c r="U562" s="10"/>
      <c r="V562" s="10"/>
      <c r="W562" s="10"/>
      <c r="X562" s="97"/>
      <c r="Y562" s="97"/>
      <c r="Z562" s="167"/>
      <c r="AA562" s="11"/>
      <c r="AB562" s="11"/>
      <c r="AC562" s="11"/>
      <c r="AD562" s="11"/>
      <c r="AE562" s="11">
        <v>18</v>
      </c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</row>
    <row r="563" spans="1:88" ht="19.5" customHeight="1">
      <c r="A563" s="9"/>
      <c r="B563" s="10"/>
      <c r="C563" s="16"/>
      <c r="D563" s="16"/>
      <c r="E563" s="16"/>
      <c r="F563" s="16"/>
      <c r="G563" s="16"/>
      <c r="H563" s="16"/>
      <c r="I563" s="16"/>
      <c r="J563" s="16"/>
      <c r="K563" s="16"/>
      <c r="L563" s="183"/>
      <c r="M563" s="10"/>
      <c r="N563" s="10"/>
      <c r="O563" s="39"/>
      <c r="P563" s="39"/>
      <c r="Q563" s="39"/>
      <c r="R563" s="8"/>
      <c r="S563" s="8"/>
      <c r="T563" s="8"/>
      <c r="U563" s="8"/>
      <c r="V563" s="8"/>
      <c r="W563" s="8"/>
      <c r="X563" s="97"/>
      <c r="Y563" s="97"/>
      <c r="Z563" s="199"/>
      <c r="AA563" s="16"/>
      <c r="AB563" s="16"/>
      <c r="AC563" s="16"/>
      <c r="AD563" s="16"/>
      <c r="AE563" s="16"/>
      <c r="AF563" s="11"/>
      <c r="AG563" s="9"/>
      <c r="AH563" s="10"/>
      <c r="AI563" s="12"/>
      <c r="AJ563" s="13"/>
      <c r="AK563" s="13"/>
      <c r="AL563" s="13"/>
      <c r="AM563" s="13"/>
      <c r="AN563" s="13"/>
      <c r="AO563" s="13"/>
      <c r="AP563" s="9"/>
      <c r="AQ563" s="10"/>
      <c r="AR563" s="12"/>
      <c r="AS563" s="13"/>
      <c r="AT563" s="13"/>
      <c r="AU563" s="13"/>
      <c r="AV563" s="13"/>
      <c r="AW563" s="13"/>
      <c r="AX563" s="13"/>
      <c r="AY563" s="11"/>
      <c r="AZ563" s="9"/>
      <c r="BA563" s="10"/>
      <c r="BB563" s="12"/>
      <c r="BC563" s="13"/>
      <c r="BD563" s="13"/>
      <c r="BE563" s="13"/>
      <c r="BF563" s="13"/>
      <c r="BG563" s="13"/>
      <c r="BH563" s="13"/>
      <c r="BI563" s="11"/>
      <c r="BJ563" s="11"/>
      <c r="BK563" s="14"/>
      <c r="BL563" s="13"/>
      <c r="BM563" s="13"/>
      <c r="BN563" s="13"/>
      <c r="BO563" s="13"/>
      <c r="BP563" s="13"/>
      <c r="BQ563" s="13"/>
      <c r="BR563" s="11"/>
      <c r="BS563" s="11"/>
      <c r="BT563" s="11"/>
      <c r="BU563" s="14"/>
      <c r="BV563" s="13"/>
      <c r="BW563" s="13"/>
      <c r="BX563" s="13"/>
      <c r="BY563" s="13"/>
      <c r="BZ563" s="13"/>
      <c r="CA563" s="13"/>
      <c r="CB563" s="11"/>
      <c r="CC563" s="11"/>
      <c r="CD563" s="14"/>
      <c r="CE563" s="13"/>
      <c r="CF563" s="13"/>
      <c r="CG563" s="13"/>
      <c r="CH563" s="13"/>
      <c r="CI563" s="13"/>
      <c r="CJ563" s="13"/>
    </row>
    <row r="564" spans="1:88" ht="19.5" customHeight="1">
      <c r="A564" s="23"/>
      <c r="B564" s="10"/>
      <c r="C564" s="10"/>
      <c r="D564" s="10"/>
      <c r="E564" s="10"/>
      <c r="F564" s="16"/>
      <c r="G564" s="16"/>
      <c r="H564" s="16"/>
      <c r="I564" s="16"/>
      <c r="J564" s="16"/>
      <c r="K564" s="16"/>
      <c r="L564" s="183"/>
      <c r="M564" s="10"/>
      <c r="N564" s="8"/>
      <c r="O564" s="39"/>
      <c r="P564" s="39"/>
      <c r="Q564" s="39"/>
      <c r="R564" s="10"/>
      <c r="S564" s="10"/>
      <c r="T564" s="10"/>
      <c r="U564" s="10"/>
      <c r="V564" s="10"/>
      <c r="W564" s="10"/>
      <c r="X564" s="97"/>
      <c r="Y564" s="97"/>
      <c r="Z564" s="13"/>
      <c r="AA564" s="10"/>
      <c r="AB564" s="16"/>
      <c r="AC564" s="16"/>
      <c r="AD564" s="16"/>
      <c r="AE564" s="16"/>
      <c r="AF564" s="11"/>
      <c r="AG564" s="23"/>
      <c r="AH564" s="10"/>
      <c r="AI564" s="12"/>
      <c r="AJ564" s="13"/>
      <c r="AK564" s="13"/>
      <c r="AL564" s="13"/>
      <c r="AM564" s="13"/>
      <c r="AN564" s="13"/>
      <c r="AO564" s="13"/>
      <c r="AP564" s="23"/>
      <c r="AQ564" s="10"/>
      <c r="AR564" s="12"/>
      <c r="AS564" s="13"/>
      <c r="AT564" s="13"/>
      <c r="AU564" s="13"/>
      <c r="AV564" s="13"/>
      <c r="AW564" s="13"/>
      <c r="AX564" s="13"/>
      <c r="AY564" s="11"/>
      <c r="AZ564" s="23"/>
      <c r="BA564" s="10"/>
      <c r="BB564" s="12"/>
      <c r="BC564" s="13"/>
      <c r="BD564" s="13"/>
      <c r="BE564" s="13"/>
      <c r="BF564" s="13"/>
      <c r="BG564" s="13"/>
      <c r="BH564" s="13"/>
      <c r="BI564" s="11"/>
      <c r="BJ564" s="11"/>
      <c r="BK564" s="14"/>
      <c r="BL564" s="13"/>
      <c r="BM564" s="13"/>
      <c r="BN564" s="13"/>
      <c r="BO564" s="13"/>
      <c r="BP564" s="13"/>
      <c r="BQ564" s="13"/>
      <c r="BR564" s="11"/>
      <c r="BS564" s="11"/>
      <c r="BT564" s="11"/>
      <c r="BU564" s="14"/>
      <c r="BV564" s="13"/>
      <c r="BW564" s="13"/>
      <c r="BX564" s="13"/>
      <c r="BY564" s="13"/>
      <c r="BZ564" s="13"/>
      <c r="CA564" s="13"/>
      <c r="CB564" s="11"/>
      <c r="CC564" s="11"/>
      <c r="CD564" s="14"/>
      <c r="CE564" s="13"/>
      <c r="CF564" s="13"/>
      <c r="CG564" s="13"/>
      <c r="CH564" s="13"/>
      <c r="CI564" s="13"/>
      <c r="CJ564" s="13"/>
    </row>
    <row r="565" spans="1:88" ht="19.5" customHeight="1">
      <c r="A565" s="8"/>
      <c r="B565" s="10"/>
      <c r="C565" s="16"/>
      <c r="D565" s="16"/>
      <c r="E565" s="16"/>
      <c r="F565" s="16"/>
      <c r="G565" s="16"/>
      <c r="H565" s="16"/>
      <c r="I565" s="16"/>
      <c r="J565" s="16"/>
      <c r="K565" s="16"/>
      <c r="L565" s="183"/>
      <c r="M565" s="10"/>
      <c r="N565" s="39"/>
      <c r="O565" s="39"/>
      <c r="P565" s="39"/>
      <c r="Q565" s="39"/>
      <c r="R565" s="8"/>
      <c r="S565" s="8"/>
      <c r="T565" s="8"/>
      <c r="U565" s="8"/>
      <c r="V565" s="8"/>
      <c r="W565" s="8"/>
      <c r="X565" s="97"/>
      <c r="Y565" s="97"/>
      <c r="Z565" s="13"/>
      <c r="AA565" s="16"/>
      <c r="AB565" s="16"/>
      <c r="AC565" s="16"/>
      <c r="AD565" s="16"/>
      <c r="AE565" s="16"/>
      <c r="AF565" s="11"/>
      <c r="AG565" s="8"/>
      <c r="AH565" s="10"/>
      <c r="AI565" s="219"/>
      <c r="AJ565" s="13"/>
      <c r="AK565" s="13"/>
      <c r="AL565" s="13"/>
      <c r="AM565" s="13"/>
      <c r="AN565" s="13"/>
      <c r="AO565" s="13"/>
      <c r="AP565" s="8"/>
      <c r="AQ565" s="10"/>
      <c r="AR565" s="219"/>
      <c r="AS565" s="13"/>
      <c r="AT565" s="13"/>
      <c r="AU565" s="13"/>
      <c r="AV565" s="13"/>
      <c r="AW565" s="13"/>
      <c r="AX565" s="13"/>
      <c r="AY565" s="11"/>
      <c r="AZ565" s="8"/>
      <c r="BA565" s="10"/>
      <c r="BB565" s="219"/>
      <c r="BC565" s="13"/>
      <c r="BD565" s="13"/>
      <c r="BE565" s="13"/>
      <c r="BF565" s="13"/>
      <c r="BG565" s="13"/>
      <c r="BH565" s="13"/>
      <c r="BI565" s="11"/>
      <c r="BJ565" s="11"/>
      <c r="BK565" s="14"/>
      <c r="BL565" s="13"/>
      <c r="BM565" s="13"/>
      <c r="BN565" s="13"/>
      <c r="BO565" s="13"/>
      <c r="BP565" s="13"/>
      <c r="BQ565" s="13"/>
      <c r="BR565" s="11"/>
      <c r="BS565" s="11"/>
      <c r="BT565" s="11"/>
      <c r="BU565" s="14"/>
      <c r="BV565" s="13"/>
      <c r="BW565" s="13"/>
      <c r="BX565" s="13"/>
      <c r="BY565" s="13"/>
      <c r="BZ565" s="13"/>
      <c r="CA565" s="13"/>
      <c r="CB565" s="11"/>
      <c r="CC565" s="11"/>
      <c r="CD565" s="14"/>
      <c r="CE565" s="13"/>
      <c r="CF565" s="13"/>
      <c r="CG565" s="13"/>
      <c r="CH565" s="13"/>
      <c r="CI565" s="13"/>
      <c r="CJ565" s="13"/>
    </row>
    <row r="566" spans="1:88" ht="19.5" customHeight="1">
      <c r="A566" s="8"/>
      <c r="B566" s="26"/>
      <c r="C566" s="16"/>
      <c r="D566" s="16"/>
      <c r="E566" s="16"/>
      <c r="F566" s="16"/>
      <c r="G566" s="16"/>
      <c r="H566" s="16"/>
      <c r="I566" s="16"/>
      <c r="J566" s="16"/>
      <c r="K566" s="16"/>
      <c r="L566" s="183"/>
      <c r="M566" s="26"/>
      <c r="N566" s="39"/>
      <c r="O566" s="8"/>
      <c r="P566" s="8"/>
      <c r="Q566" s="8"/>
      <c r="R566" s="8"/>
      <c r="S566" s="8"/>
      <c r="T566" s="8"/>
      <c r="U566" s="8"/>
      <c r="V566" s="8"/>
      <c r="W566" s="8"/>
      <c r="X566" s="97"/>
      <c r="Y566" s="97"/>
      <c r="Z566" s="167"/>
      <c r="AA566" s="16"/>
      <c r="AB566" s="16"/>
      <c r="AC566" s="16"/>
      <c r="AD566" s="16"/>
      <c r="AE566" s="16"/>
      <c r="AF566" s="11"/>
      <c r="AG566" s="8"/>
      <c r="AH566" s="26"/>
      <c r="AI566" s="219"/>
      <c r="AJ566" s="13"/>
      <c r="AK566" s="13"/>
      <c r="AL566" s="13"/>
      <c r="AM566" s="13"/>
      <c r="AN566" s="13"/>
      <c r="AO566" s="13"/>
      <c r="AP566" s="8"/>
      <c r="AQ566" s="26"/>
      <c r="AR566" s="219"/>
      <c r="AS566" s="13"/>
      <c r="AT566" s="13"/>
      <c r="AU566" s="13"/>
      <c r="AV566" s="13"/>
      <c r="AW566" s="13"/>
      <c r="AX566" s="13"/>
      <c r="AY566" s="11"/>
      <c r="AZ566" s="8"/>
      <c r="BA566" s="26"/>
      <c r="BB566" s="219"/>
      <c r="BC566" s="13"/>
      <c r="BD566" s="13"/>
      <c r="BE566" s="13"/>
      <c r="BF566" s="13"/>
      <c r="BG566" s="13"/>
      <c r="BH566" s="13"/>
      <c r="BI566" s="11"/>
      <c r="BJ566" s="11"/>
      <c r="BK566" s="14"/>
      <c r="BL566" s="13"/>
      <c r="BM566" s="13"/>
      <c r="BN566" s="13"/>
      <c r="BO566" s="13"/>
      <c r="BP566" s="13"/>
      <c r="BQ566" s="13"/>
      <c r="BR566" s="11"/>
      <c r="BS566" s="11"/>
      <c r="BT566" s="11"/>
      <c r="BU566" s="14"/>
      <c r="BV566" s="13"/>
      <c r="BW566" s="13"/>
      <c r="BX566" s="13"/>
      <c r="BY566" s="13"/>
      <c r="BZ566" s="13"/>
      <c r="CA566" s="13"/>
      <c r="CB566" s="11"/>
      <c r="CC566" s="11"/>
      <c r="CD566" s="14"/>
      <c r="CE566" s="13"/>
      <c r="CF566" s="13"/>
      <c r="CG566" s="13"/>
      <c r="CH566" s="13"/>
      <c r="CI566" s="13"/>
      <c r="CJ566" s="13"/>
    </row>
    <row r="567" spans="1:88" ht="19.5" customHeight="1">
      <c r="A567" s="8"/>
      <c r="B567" s="10"/>
      <c r="C567" s="10"/>
      <c r="D567" s="26"/>
      <c r="E567" s="26"/>
      <c r="F567" s="26"/>
      <c r="G567" s="26"/>
      <c r="H567" s="26"/>
      <c r="I567" s="26"/>
      <c r="J567" s="26"/>
      <c r="K567" s="26"/>
      <c r="L567" s="185"/>
      <c r="M567" s="10"/>
      <c r="N567" s="39"/>
      <c r="O567" s="54"/>
      <c r="P567" s="54"/>
      <c r="Q567" s="54"/>
      <c r="R567" s="54"/>
      <c r="S567" s="54"/>
      <c r="T567" s="54"/>
      <c r="U567" s="54"/>
      <c r="V567" s="54"/>
      <c r="W567" s="54"/>
      <c r="X567" s="186"/>
      <c r="Y567" s="186"/>
      <c r="Z567" s="167"/>
      <c r="AA567" s="10"/>
      <c r="AB567" s="26"/>
      <c r="AC567" s="26"/>
      <c r="AD567" s="26"/>
      <c r="AE567" s="26"/>
      <c r="AF567" s="11"/>
      <c r="AG567" s="8"/>
      <c r="AH567" s="10"/>
      <c r="AI567" s="16"/>
      <c r="AJ567" s="26"/>
      <c r="AK567" s="26"/>
      <c r="AL567" s="26"/>
      <c r="AM567" s="26"/>
      <c r="AN567" s="26"/>
      <c r="AO567" s="26"/>
      <c r="AP567" s="8"/>
      <c r="AQ567" s="10"/>
      <c r="AR567" s="16"/>
      <c r="AS567" s="26"/>
      <c r="AT567" s="26"/>
      <c r="AU567" s="26"/>
      <c r="AV567" s="26"/>
      <c r="AW567" s="26"/>
      <c r="AX567" s="26"/>
      <c r="AY567" s="11"/>
      <c r="AZ567" s="8"/>
      <c r="BA567" s="10"/>
      <c r="BB567" s="16"/>
      <c r="BC567" s="26"/>
      <c r="BD567" s="26"/>
      <c r="BE567" s="26"/>
      <c r="BF567" s="26"/>
      <c r="BG567" s="26"/>
      <c r="BH567" s="26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</row>
    <row r="568" spans="1:88" ht="19.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75"/>
      <c r="M568" s="10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60"/>
      <c r="Y568" s="60"/>
      <c r="Z568" s="167"/>
      <c r="AA568" s="10"/>
      <c r="AB568" s="10"/>
      <c r="AC568" s="10"/>
      <c r="AD568" s="10"/>
      <c r="AE568" s="10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</row>
    <row r="569" spans="1:88" ht="19.5" customHeight="1">
      <c r="A569" s="8"/>
      <c r="B569" s="8"/>
      <c r="C569" s="8"/>
      <c r="D569" s="8"/>
      <c r="E569" s="8"/>
      <c r="F569" s="10"/>
      <c r="G569" s="10"/>
      <c r="H569" s="10"/>
      <c r="I569" s="10"/>
      <c r="J569" s="10"/>
      <c r="K569" s="10"/>
      <c r="L569" s="175"/>
      <c r="M569" s="8"/>
      <c r="N569" s="54"/>
      <c r="O569" s="11"/>
      <c r="P569" s="8"/>
      <c r="Q569" s="8"/>
      <c r="R569" s="172"/>
      <c r="S569" s="170"/>
      <c r="T569" s="170"/>
      <c r="U569" s="170"/>
      <c r="V569" s="170"/>
      <c r="W569" s="170"/>
      <c r="X569" s="171"/>
      <c r="Y569" s="171"/>
      <c r="Z569" s="152"/>
      <c r="AA569" s="8"/>
      <c r="AB569" s="10"/>
      <c r="AC569" s="10"/>
      <c r="AD569" s="10"/>
      <c r="AE569" s="10"/>
      <c r="AF569" s="11"/>
      <c r="AG569" s="8"/>
      <c r="AH569" s="8"/>
      <c r="AI569" s="8"/>
      <c r="AJ569" s="8"/>
      <c r="AK569" s="8"/>
      <c r="AL569" s="10"/>
      <c r="AM569" s="10"/>
      <c r="AN569" s="10"/>
      <c r="AO569" s="10"/>
      <c r="AP569" s="8"/>
      <c r="AQ569" s="8"/>
      <c r="AR569" s="8"/>
      <c r="AS569" s="8"/>
      <c r="AT569" s="8"/>
      <c r="AU569" s="10"/>
      <c r="AV569" s="10"/>
      <c r="AW569" s="10"/>
      <c r="AX569" s="10"/>
      <c r="AY569" s="11"/>
      <c r="AZ569" s="8"/>
      <c r="BA569" s="8"/>
      <c r="BB569" s="8"/>
      <c r="BC569" s="8"/>
      <c r="BD569" s="8"/>
      <c r="BE569" s="10"/>
      <c r="BF569" s="10"/>
      <c r="BG569" s="10"/>
      <c r="BH569" s="10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</row>
    <row r="570" spans="1:88" ht="19.5" customHeight="1">
      <c r="A570" s="39"/>
      <c r="B570" s="39"/>
      <c r="C570" s="39"/>
      <c r="D570" s="39"/>
      <c r="E570" s="8"/>
      <c r="F570" s="8"/>
      <c r="G570" s="8"/>
      <c r="H570" s="8"/>
      <c r="I570" s="8"/>
      <c r="J570" s="8"/>
      <c r="K570" s="8"/>
      <c r="L570" s="41"/>
      <c r="M570" s="39"/>
      <c r="N570" s="8"/>
      <c r="O570" s="11"/>
      <c r="P570" s="8"/>
      <c r="Q570" s="8"/>
      <c r="R570" s="11"/>
      <c r="S570" s="170"/>
      <c r="T570" s="170"/>
      <c r="U570" s="170"/>
      <c r="V570" s="170"/>
      <c r="W570" s="170"/>
      <c r="X570" s="171"/>
      <c r="Y570" s="171"/>
      <c r="Z570" s="152"/>
      <c r="AA570" s="41"/>
      <c r="AB570" s="8"/>
      <c r="AC570" s="8"/>
      <c r="AD570" s="8"/>
      <c r="AE570" s="8"/>
      <c r="AF570" s="11"/>
      <c r="AG570" s="41"/>
      <c r="AH570" s="13"/>
      <c r="AI570" s="13"/>
      <c r="AJ570" s="13"/>
      <c r="AK570" s="8"/>
      <c r="AL570" s="8"/>
      <c r="AM570" s="8"/>
      <c r="AN570" s="8"/>
      <c r="AO570" s="8"/>
      <c r="AP570" s="41"/>
      <c r="AQ570" s="13"/>
      <c r="AR570" s="13"/>
      <c r="AS570" s="13"/>
      <c r="AT570" s="8"/>
      <c r="AU570" s="8"/>
      <c r="AV570" s="8"/>
      <c r="AW570" s="8"/>
      <c r="AX570" s="8"/>
      <c r="AY570" s="11"/>
      <c r="AZ570" s="41"/>
      <c r="BA570" s="13"/>
      <c r="BB570" s="13"/>
      <c r="BC570" s="13"/>
      <c r="BD570" s="8"/>
      <c r="BE570" s="8"/>
      <c r="BF570" s="8"/>
      <c r="BG570" s="8"/>
      <c r="BH570" s="8"/>
      <c r="BI570" s="14"/>
      <c r="BJ570" s="13"/>
      <c r="BK570" s="13"/>
      <c r="BL570" s="13"/>
      <c r="BM570" s="11"/>
      <c r="BN570" s="11"/>
      <c r="BO570" s="11"/>
      <c r="BP570" s="11"/>
      <c r="BQ570" s="11"/>
      <c r="BR570" s="11"/>
      <c r="BS570" s="14"/>
      <c r="BT570" s="13"/>
      <c r="BU570" s="13"/>
      <c r="BV570" s="13"/>
      <c r="BW570" s="11"/>
      <c r="BX570" s="11"/>
      <c r="BY570" s="11"/>
      <c r="BZ570" s="11"/>
      <c r="CA570" s="11"/>
      <c r="CB570" s="14"/>
      <c r="CC570" s="13"/>
      <c r="CD570" s="13"/>
      <c r="CE570" s="13"/>
      <c r="CF570" s="11"/>
      <c r="CG570" s="11"/>
      <c r="CH570" s="11"/>
      <c r="CI570" s="11"/>
      <c r="CJ570" s="11"/>
    </row>
    <row r="571" spans="1:88" ht="19.5" customHeight="1">
      <c r="A571" s="39"/>
      <c r="B571" s="39"/>
      <c r="C571" s="39"/>
      <c r="D571" s="39"/>
      <c r="E571" s="10"/>
      <c r="F571" s="10"/>
      <c r="G571" s="10"/>
      <c r="H571" s="10"/>
      <c r="I571" s="10"/>
      <c r="J571" s="10"/>
      <c r="K571" s="10"/>
      <c r="L571" s="13"/>
      <c r="M571" s="39"/>
      <c r="N571" s="16"/>
      <c r="O571" s="11"/>
      <c r="P571" s="8"/>
      <c r="Q571" s="8"/>
      <c r="R571" s="11"/>
      <c r="S571" s="170"/>
      <c r="T571" s="170"/>
      <c r="U571" s="170"/>
      <c r="V571" s="170"/>
      <c r="W571" s="170"/>
      <c r="X571" s="171"/>
      <c r="Y571" s="171"/>
      <c r="Z571" s="152"/>
      <c r="AA571" s="13"/>
      <c r="AB571" s="10"/>
      <c r="AC571" s="10"/>
      <c r="AD571" s="10"/>
      <c r="AE571" s="10"/>
      <c r="AF571" s="11"/>
      <c r="AG571" s="13"/>
      <c r="AH571" s="37"/>
      <c r="AI571" s="37"/>
      <c r="AJ571" s="13"/>
      <c r="AK571" s="10"/>
      <c r="AL571" s="10"/>
      <c r="AM571" s="10"/>
      <c r="AN571" s="10"/>
      <c r="AO571" s="10"/>
      <c r="AP571" s="13"/>
      <c r="AQ571" s="37"/>
      <c r="AR571" s="37"/>
      <c r="AS571" s="13"/>
      <c r="AT571" s="10"/>
      <c r="AU571" s="10"/>
      <c r="AV571" s="10"/>
      <c r="AW571" s="10"/>
      <c r="AX571" s="10"/>
      <c r="AY571" s="11"/>
      <c r="AZ571" s="13"/>
      <c r="BA571" s="37"/>
      <c r="BB571" s="37"/>
      <c r="BC571" s="13"/>
      <c r="BD571" s="10"/>
      <c r="BE571" s="10"/>
      <c r="BF571" s="10"/>
      <c r="BG571" s="10"/>
      <c r="BH571" s="10"/>
      <c r="BI571" s="13"/>
      <c r="BJ571" s="37"/>
      <c r="BK571" s="37"/>
      <c r="BL571" s="13"/>
      <c r="BM571" s="10"/>
      <c r="BN571" s="10"/>
      <c r="BO571" s="10"/>
      <c r="BP571" s="10"/>
      <c r="BQ571" s="10"/>
      <c r="BR571" s="11"/>
      <c r="BS571" s="13"/>
      <c r="BT571" s="37"/>
      <c r="BU571" s="37"/>
      <c r="BV571" s="13"/>
      <c r="BW571" s="10"/>
      <c r="BX571" s="10"/>
      <c r="BY571" s="10"/>
      <c r="BZ571" s="10"/>
      <c r="CA571" s="10"/>
      <c r="CB571" s="13"/>
      <c r="CC571" s="37"/>
      <c r="CD571" s="37"/>
      <c r="CE571" s="13"/>
      <c r="CF571" s="10"/>
      <c r="CG571" s="10"/>
      <c r="CH571" s="10"/>
      <c r="CI571" s="10"/>
      <c r="CJ571" s="10"/>
    </row>
    <row r="572" spans="1:88" ht="19.5" customHeight="1">
      <c r="A572" s="39"/>
      <c r="B572" s="39"/>
      <c r="C572" s="39"/>
      <c r="D572" s="39"/>
      <c r="E572" s="8"/>
      <c r="F572" s="8"/>
      <c r="G572" s="8"/>
      <c r="H572" s="8"/>
      <c r="I572" s="8"/>
      <c r="J572" s="8"/>
      <c r="K572" s="8"/>
      <c r="L572" s="13"/>
      <c r="M572" s="39"/>
      <c r="N572" s="23"/>
      <c r="O572" s="11"/>
      <c r="P572" s="8"/>
      <c r="Q572" s="8"/>
      <c r="R572" s="11"/>
      <c r="S572" s="220"/>
      <c r="T572" s="220"/>
      <c r="U572" s="220"/>
      <c r="V572" s="220"/>
      <c r="W572" s="220"/>
      <c r="X572" s="171"/>
      <c r="Y572" s="171"/>
      <c r="Z572" s="152"/>
      <c r="AA572" s="13"/>
      <c r="AB572" s="8"/>
      <c r="AC572" s="8"/>
      <c r="AD572" s="8"/>
      <c r="AE572" s="8"/>
      <c r="AF572" s="11"/>
      <c r="AG572" s="13"/>
      <c r="AH572" s="13"/>
      <c r="AI572" s="13"/>
      <c r="AJ572" s="13"/>
      <c r="AK572" s="8"/>
      <c r="AL572" s="8"/>
      <c r="AM572" s="8"/>
      <c r="AN572" s="8"/>
      <c r="AO572" s="8"/>
      <c r="AP572" s="13"/>
      <c r="AQ572" s="13"/>
      <c r="AR572" s="13"/>
      <c r="AS572" s="13"/>
      <c r="AT572" s="8"/>
      <c r="AU572" s="8"/>
      <c r="AV572" s="8"/>
      <c r="AW572" s="8"/>
      <c r="AX572" s="8"/>
      <c r="AY572" s="11"/>
      <c r="AZ572" s="13"/>
      <c r="BA572" s="13"/>
      <c r="BB572" s="13"/>
      <c r="BC572" s="13"/>
      <c r="BD572" s="8"/>
      <c r="BE572" s="8"/>
      <c r="BF572" s="8"/>
      <c r="BG572" s="8"/>
      <c r="BH572" s="8"/>
      <c r="BI572" s="13"/>
      <c r="BJ572" s="13"/>
      <c r="BK572" s="13"/>
      <c r="BL572" s="13"/>
      <c r="BM572" s="8"/>
      <c r="BN572" s="8"/>
      <c r="BO572" s="8"/>
      <c r="BP572" s="8"/>
      <c r="BQ572" s="8"/>
      <c r="BR572" s="11"/>
      <c r="BS572" s="13"/>
      <c r="BT572" s="13"/>
      <c r="BU572" s="13"/>
      <c r="BV572" s="13"/>
      <c r="BW572" s="8"/>
      <c r="BX572" s="8"/>
      <c r="BY572" s="8"/>
      <c r="BZ572" s="8"/>
      <c r="CA572" s="8"/>
      <c r="CB572" s="13"/>
      <c r="CC572" s="13"/>
      <c r="CD572" s="13"/>
      <c r="CE572" s="13"/>
      <c r="CF572" s="8"/>
      <c r="CG572" s="8"/>
      <c r="CH572" s="8"/>
      <c r="CI572" s="8"/>
      <c r="CJ572" s="8"/>
    </row>
    <row r="573" spans="1:88" ht="19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188"/>
      <c r="M573" s="8"/>
      <c r="N573" s="16"/>
      <c r="O573" s="11"/>
      <c r="P573" s="8"/>
      <c r="Q573" s="8"/>
      <c r="R573" s="11"/>
      <c r="S573" s="170"/>
      <c r="T573" s="170"/>
      <c r="U573" s="170"/>
      <c r="V573" s="170"/>
      <c r="W573" s="170"/>
      <c r="X573" s="171"/>
      <c r="Y573" s="171"/>
      <c r="Z573" s="152"/>
      <c r="AA573" s="8"/>
      <c r="AB573" s="8"/>
      <c r="AC573" s="8"/>
      <c r="AD573" s="8"/>
      <c r="AE573" s="8"/>
      <c r="AF573" s="11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11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11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</row>
    <row r="574" spans="1:88" ht="19.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175"/>
      <c r="M574" s="54"/>
      <c r="N574" s="16"/>
      <c r="O574" s="11"/>
      <c r="P574" s="8"/>
      <c r="Q574" s="8"/>
      <c r="R574" s="11"/>
      <c r="S574" s="170"/>
      <c r="T574" s="170"/>
      <c r="U574" s="170"/>
      <c r="V574" s="170"/>
      <c r="W574" s="170"/>
      <c r="X574" s="171"/>
      <c r="Y574" s="171"/>
      <c r="Z574" s="152"/>
      <c r="AA574" s="54"/>
      <c r="AB574" s="54"/>
      <c r="AC574" s="54"/>
      <c r="AD574" s="54"/>
      <c r="AE574" s="54"/>
      <c r="AF574" s="11"/>
      <c r="AG574" s="54"/>
      <c r="AH574" s="54"/>
      <c r="AI574" s="54"/>
      <c r="AJ574" s="54"/>
      <c r="AK574" s="221"/>
      <c r="AL574" s="169"/>
      <c r="AM574" s="169"/>
      <c r="AN574" s="169"/>
      <c r="AO574" s="169"/>
      <c r="AP574" s="54"/>
      <c r="AQ574" s="54"/>
      <c r="AR574" s="54"/>
      <c r="AS574" s="54"/>
      <c r="AT574" s="221"/>
      <c r="AU574" s="169"/>
      <c r="AV574" s="169"/>
      <c r="AW574" s="169"/>
      <c r="AX574" s="169"/>
      <c r="AY574" s="11"/>
      <c r="AZ574" s="54"/>
      <c r="BA574" s="54"/>
      <c r="BB574" s="54"/>
      <c r="BC574" s="54"/>
      <c r="BD574" s="221"/>
      <c r="BE574" s="169"/>
      <c r="BF574" s="169"/>
      <c r="BG574" s="169"/>
      <c r="BH574" s="169"/>
      <c r="BI574" s="54"/>
      <c r="BJ574" s="54"/>
      <c r="BK574" s="54"/>
      <c r="BL574" s="54"/>
      <c r="BM574" s="221"/>
      <c r="BN574" s="169"/>
      <c r="BO574" s="169"/>
      <c r="BP574" s="169"/>
      <c r="BQ574" s="169"/>
      <c r="BR574" s="11"/>
      <c r="BS574" s="54"/>
      <c r="BT574" s="54"/>
      <c r="BU574" s="54"/>
      <c r="BV574" s="54"/>
      <c r="BW574" s="221"/>
      <c r="BX574" s="169"/>
      <c r="BY574" s="169"/>
      <c r="BZ574" s="169"/>
      <c r="CA574" s="169"/>
      <c r="CB574" s="54"/>
      <c r="CC574" s="54"/>
      <c r="CD574" s="54"/>
      <c r="CE574" s="54"/>
      <c r="CF574" s="221"/>
      <c r="CG574" s="169"/>
      <c r="CH574" s="169"/>
      <c r="CI574" s="169"/>
      <c r="CJ574" s="169"/>
    </row>
    <row r="575" spans="1:88" ht="19.5" customHeight="1">
      <c r="A575" s="8"/>
      <c r="B575" s="8"/>
      <c r="C575" s="8"/>
      <c r="D575" s="8"/>
      <c r="E575" s="8"/>
      <c r="F575" s="8"/>
      <c r="G575" s="8"/>
      <c r="H575" s="8"/>
      <c r="I575" s="8"/>
      <c r="J575" s="61"/>
      <c r="K575" s="61"/>
      <c r="L575" s="188"/>
      <c r="M575" s="8"/>
      <c r="N575" s="16"/>
      <c r="O575" s="11"/>
      <c r="P575" s="8"/>
      <c r="Q575" s="8"/>
      <c r="R575" s="11"/>
      <c r="S575" s="220"/>
      <c r="T575" s="220"/>
      <c r="U575" s="220"/>
      <c r="V575" s="220"/>
      <c r="W575" s="220"/>
      <c r="X575" s="171"/>
      <c r="Y575" s="171"/>
      <c r="Z575" s="152"/>
      <c r="AA575" s="8"/>
      <c r="AB575" s="8"/>
      <c r="AC575" s="61"/>
      <c r="AD575" s="61"/>
      <c r="AE575" s="61"/>
      <c r="AF575" s="11"/>
      <c r="AG575" s="8"/>
      <c r="AH575" s="8"/>
      <c r="AI575" s="8"/>
      <c r="AJ575" s="8"/>
      <c r="AK575" s="11"/>
      <c r="AL575" s="11"/>
      <c r="AM575" s="11"/>
      <c r="AN575" s="11"/>
      <c r="AO575" s="11"/>
      <c r="AP575" s="8"/>
      <c r="AQ575" s="8"/>
      <c r="AR575" s="8"/>
      <c r="AS575" s="8"/>
      <c r="AT575" s="11"/>
      <c r="AU575" s="11"/>
      <c r="AV575" s="11"/>
      <c r="AW575" s="11"/>
      <c r="AX575" s="11"/>
      <c r="AY575" s="11"/>
      <c r="AZ575" s="8"/>
      <c r="BA575" s="8"/>
      <c r="BB575" s="8"/>
      <c r="BC575" s="8"/>
      <c r="BD575" s="11"/>
      <c r="BE575" s="11"/>
      <c r="BF575" s="11"/>
      <c r="BG575" s="11"/>
      <c r="BH575" s="11"/>
      <c r="BI575" s="8"/>
      <c r="BJ575" s="8"/>
      <c r="BK575" s="8"/>
      <c r="BL575" s="8"/>
      <c r="BM575" s="11"/>
      <c r="BN575" s="11"/>
      <c r="BO575" s="11"/>
      <c r="BP575" s="11"/>
      <c r="BQ575" s="11"/>
      <c r="BR575" s="11"/>
      <c r="BS575" s="8"/>
      <c r="BT575" s="8"/>
      <c r="BU575" s="8"/>
      <c r="BV575" s="8"/>
      <c r="BW575" s="11"/>
      <c r="BX575" s="11"/>
      <c r="BY575" s="11"/>
      <c r="BZ575" s="11"/>
      <c r="CA575" s="11"/>
      <c r="CB575" s="8"/>
      <c r="CC575" s="8"/>
      <c r="CD575" s="8"/>
      <c r="CE575" s="8"/>
      <c r="CF575" s="11"/>
      <c r="CG575" s="11"/>
      <c r="CH575" s="11"/>
      <c r="CI575" s="11"/>
      <c r="CJ575" s="11"/>
    </row>
    <row r="576" spans="1:88" ht="19.5" customHeight="1">
      <c r="A576" s="16"/>
      <c r="B576" s="11"/>
      <c r="C576" s="8"/>
      <c r="D576" s="8"/>
      <c r="E576" s="172"/>
      <c r="F576" s="170"/>
      <c r="G576" s="170"/>
      <c r="H576" s="170"/>
      <c r="I576" s="170"/>
      <c r="J576" s="170"/>
      <c r="K576" s="170"/>
      <c r="L576" s="168"/>
      <c r="M576" s="11"/>
      <c r="N576" s="16"/>
      <c r="O576" s="11"/>
      <c r="P576" s="8"/>
      <c r="Q576" s="8"/>
      <c r="R576" s="11"/>
      <c r="S576" s="170"/>
      <c r="T576" s="170"/>
      <c r="U576" s="170"/>
      <c r="V576" s="170"/>
      <c r="W576" s="170"/>
      <c r="X576" s="171"/>
      <c r="Y576" s="171"/>
      <c r="Z576" s="152"/>
      <c r="AA576" s="8"/>
      <c r="AB576" s="170"/>
      <c r="AC576" s="170"/>
      <c r="AD576" s="170"/>
      <c r="AE576" s="170"/>
      <c r="AF576" s="11"/>
      <c r="AG576" s="16"/>
      <c r="AH576" s="11"/>
      <c r="AI576" s="8"/>
      <c r="AJ576" s="8"/>
      <c r="AK576" s="172"/>
      <c r="AL576" s="170"/>
      <c r="AM576" s="170"/>
      <c r="AN576" s="170"/>
      <c r="AO576" s="170"/>
      <c r="AP576" s="16"/>
      <c r="AQ576" s="11"/>
      <c r="AR576" s="8"/>
      <c r="AS576" s="8"/>
      <c r="AT576" s="172"/>
      <c r="AU576" s="170"/>
      <c r="AV576" s="170"/>
      <c r="AW576" s="170"/>
      <c r="AX576" s="170"/>
      <c r="AY576" s="11"/>
      <c r="AZ576" s="16"/>
      <c r="BA576" s="11"/>
      <c r="BB576" s="8"/>
      <c r="BC576" s="8"/>
      <c r="BD576" s="172"/>
      <c r="BE576" s="170"/>
      <c r="BF576" s="170"/>
      <c r="BG576" s="170"/>
      <c r="BH576" s="170"/>
      <c r="BI576" s="16"/>
      <c r="BJ576" s="11"/>
      <c r="BK576" s="8"/>
      <c r="BL576" s="8"/>
      <c r="BM576" s="172"/>
      <c r="BN576" s="170"/>
      <c r="BO576" s="170"/>
      <c r="BP576" s="170"/>
      <c r="BQ576" s="170"/>
      <c r="BR576" s="11"/>
      <c r="BS576" s="16"/>
      <c r="BT576" s="11"/>
      <c r="BU576" s="8"/>
      <c r="BV576" s="8"/>
      <c r="BW576" s="172"/>
      <c r="BX576" s="170"/>
      <c r="BY576" s="170"/>
      <c r="BZ576" s="170"/>
      <c r="CA576" s="170"/>
      <c r="CB576" s="16"/>
      <c r="CC576" s="11"/>
      <c r="CD576" s="8"/>
      <c r="CE576" s="8"/>
      <c r="CF576" s="172"/>
      <c r="CG576" s="170"/>
      <c r="CH576" s="170"/>
      <c r="CI576" s="170"/>
      <c r="CJ576" s="170"/>
    </row>
    <row r="577" spans="1:88" ht="19.5" customHeight="1">
      <c r="A577" s="23"/>
      <c r="B577" s="11"/>
      <c r="C577" s="8"/>
      <c r="D577" s="8"/>
      <c r="E577" s="11"/>
      <c r="F577" s="170"/>
      <c r="G577" s="170"/>
      <c r="H577" s="170"/>
      <c r="I577" s="170"/>
      <c r="J577" s="170"/>
      <c r="K577" s="170"/>
      <c r="L577" s="168"/>
      <c r="M577" s="11"/>
      <c r="N577" s="16"/>
      <c r="O577" s="11"/>
      <c r="P577" s="8"/>
      <c r="Q577" s="8"/>
      <c r="R577" s="11"/>
      <c r="S577" s="170"/>
      <c r="T577" s="170"/>
      <c r="U577" s="170"/>
      <c r="V577" s="170"/>
      <c r="W577" s="170"/>
      <c r="X577" s="171"/>
      <c r="Y577" s="171"/>
      <c r="Z577" s="152"/>
      <c r="AA577" s="8"/>
      <c r="AB577" s="170"/>
      <c r="AC577" s="170"/>
      <c r="AD577" s="170"/>
      <c r="AE577" s="170"/>
      <c r="AF577" s="11"/>
      <c r="AG577" s="16"/>
      <c r="AH577" s="11"/>
      <c r="AI577" s="97"/>
      <c r="AJ577" s="8"/>
      <c r="AK577" s="76"/>
      <c r="AL577" s="73"/>
      <c r="AM577" s="73"/>
      <c r="AN577" s="73"/>
      <c r="AO577" s="73"/>
      <c r="AP577" s="16"/>
      <c r="AQ577" s="11"/>
      <c r="AR577" s="97"/>
      <c r="AS577" s="8"/>
      <c r="AT577" s="76"/>
      <c r="AU577" s="73"/>
      <c r="AV577" s="73"/>
      <c r="AW577" s="73"/>
      <c r="AX577" s="73"/>
      <c r="AY577" s="11"/>
      <c r="AZ577" s="16"/>
      <c r="BA577" s="11"/>
      <c r="BB577" s="97"/>
      <c r="BC577" s="8"/>
      <c r="BD577" s="76"/>
      <c r="BE577" s="73"/>
      <c r="BF577" s="73"/>
      <c r="BG577" s="73"/>
      <c r="BH577" s="73"/>
      <c r="BI577" s="16"/>
      <c r="BJ577" s="11"/>
      <c r="BK577" s="97"/>
      <c r="BL577" s="8"/>
      <c r="BM577" s="76"/>
      <c r="BN577" s="73"/>
      <c r="BO577" s="73"/>
      <c r="BP577" s="73"/>
      <c r="BQ577" s="73"/>
      <c r="BR577" s="11"/>
      <c r="BS577" s="16"/>
      <c r="BT577" s="11"/>
      <c r="BU577" s="97"/>
      <c r="BV577" s="8"/>
      <c r="BW577" s="76"/>
      <c r="BX577" s="73"/>
      <c r="BY577" s="73"/>
      <c r="BZ577" s="73"/>
      <c r="CA577" s="73"/>
      <c r="CB577" s="16"/>
      <c r="CC577" s="11"/>
      <c r="CD577" s="97"/>
      <c r="CE577" s="8"/>
      <c r="CF577" s="76"/>
      <c r="CG577" s="73"/>
      <c r="CH577" s="73"/>
      <c r="CI577" s="73"/>
      <c r="CJ577" s="73"/>
    </row>
    <row r="578" spans="1:88" ht="19.5" customHeight="1">
      <c r="A578" s="16"/>
      <c r="B578" s="11"/>
      <c r="C578" s="8"/>
      <c r="D578" s="8"/>
      <c r="E578" s="11"/>
      <c r="F578" s="170"/>
      <c r="G578" s="170"/>
      <c r="H578" s="170"/>
      <c r="I578" s="170"/>
      <c r="J578" s="170"/>
      <c r="K578" s="170"/>
      <c r="L578" s="168"/>
      <c r="M578" s="11"/>
      <c r="N578" s="16"/>
      <c r="O578" s="11"/>
      <c r="P578" s="11"/>
      <c r="Q578" s="11"/>
      <c r="R578" s="172"/>
      <c r="S578" s="170"/>
      <c r="T578" s="170"/>
      <c r="U578" s="170"/>
      <c r="V578" s="170"/>
      <c r="W578" s="170"/>
      <c r="X578" s="171"/>
      <c r="Y578" s="171"/>
      <c r="Z578" s="152"/>
      <c r="AA578" s="8"/>
      <c r="AB578" s="170"/>
      <c r="AC578" s="170"/>
      <c r="AD578" s="170"/>
      <c r="AE578" s="170"/>
      <c r="AF578" s="11"/>
      <c r="AG578" s="16"/>
      <c r="AH578" s="11"/>
      <c r="AI578" s="8"/>
      <c r="AJ578" s="8"/>
      <c r="AK578" s="76"/>
      <c r="AL578" s="73"/>
      <c r="AM578" s="73"/>
      <c r="AN578" s="73"/>
      <c r="AO578" s="73"/>
      <c r="AP578" s="16"/>
      <c r="AQ578" s="11"/>
      <c r="AR578" s="8"/>
      <c r="AS578" s="8"/>
      <c r="AT578" s="76"/>
      <c r="AU578" s="73"/>
      <c r="AV578" s="73"/>
      <c r="AW578" s="73"/>
      <c r="AX578" s="73"/>
      <c r="AY578" s="11"/>
      <c r="AZ578" s="16"/>
      <c r="BA578" s="11"/>
      <c r="BB578" s="8"/>
      <c r="BC578" s="8"/>
      <c r="BD578" s="76"/>
      <c r="BE578" s="73"/>
      <c r="BF578" s="73"/>
      <c r="BG578" s="73"/>
      <c r="BH578" s="73"/>
      <c r="BI578" s="16"/>
      <c r="BJ578" s="11"/>
      <c r="BK578" s="8"/>
      <c r="BL578" s="8"/>
      <c r="BM578" s="76"/>
      <c r="BN578" s="73"/>
      <c r="BO578" s="73"/>
      <c r="BP578" s="73"/>
      <c r="BQ578" s="73"/>
      <c r="BR578" s="11"/>
      <c r="BS578" s="16"/>
      <c r="BT578" s="11"/>
      <c r="BU578" s="8"/>
      <c r="BV578" s="8"/>
      <c r="BW578" s="76"/>
      <c r="BX578" s="73"/>
      <c r="BY578" s="73"/>
      <c r="BZ578" s="73"/>
      <c r="CA578" s="73"/>
      <c r="CB578" s="16"/>
      <c r="CC578" s="11"/>
      <c r="CD578" s="8"/>
      <c r="CE578" s="8"/>
      <c r="CF578" s="76"/>
      <c r="CG578" s="73"/>
      <c r="CH578" s="73"/>
      <c r="CI578" s="73"/>
      <c r="CJ578" s="73"/>
    </row>
    <row r="579" spans="1:88" ht="19.5" customHeight="1">
      <c r="A579" s="16"/>
      <c r="B579" s="11"/>
      <c r="C579" s="8"/>
      <c r="D579" s="8"/>
      <c r="E579" s="11"/>
      <c r="F579" s="220"/>
      <c r="G579" s="220"/>
      <c r="H579" s="220"/>
      <c r="I579" s="220"/>
      <c r="J579" s="220"/>
      <c r="K579" s="220"/>
      <c r="L579" s="166"/>
      <c r="M579" s="11"/>
      <c r="N579" s="23"/>
      <c r="O579" s="11"/>
      <c r="P579" s="8"/>
      <c r="Q579" s="8"/>
      <c r="R579" s="11"/>
      <c r="S579" s="170"/>
      <c r="T579" s="170"/>
      <c r="U579" s="170"/>
      <c r="V579" s="170"/>
      <c r="W579" s="170"/>
      <c r="X579" s="171"/>
      <c r="Y579" s="171"/>
      <c r="Z579" s="152"/>
      <c r="AA579" s="8"/>
      <c r="AB579" s="220"/>
      <c r="AC579" s="220"/>
      <c r="AD579" s="220"/>
      <c r="AE579" s="220"/>
      <c r="AF579" s="11"/>
      <c r="AG579" s="16"/>
      <c r="AH579" s="11"/>
      <c r="AI579" s="8"/>
      <c r="AJ579" s="8"/>
      <c r="AK579" s="76"/>
      <c r="AL579" s="73"/>
      <c r="AM579" s="73"/>
      <c r="AN579" s="73"/>
      <c r="AO579" s="73"/>
      <c r="AP579" s="16"/>
      <c r="AQ579" s="11"/>
      <c r="AR579" s="8"/>
      <c r="AS579" s="8"/>
      <c r="AT579" s="76"/>
      <c r="AU579" s="73"/>
      <c r="AV579" s="73"/>
      <c r="AW579" s="73"/>
      <c r="AX579" s="73"/>
      <c r="AY579" s="11"/>
      <c r="AZ579" s="16"/>
      <c r="BA579" s="11"/>
      <c r="BB579" s="8"/>
      <c r="BC579" s="8"/>
      <c r="BD579" s="76"/>
      <c r="BE579" s="73"/>
      <c r="BF579" s="73"/>
      <c r="BG579" s="73"/>
      <c r="BH579" s="73"/>
      <c r="BI579" s="16"/>
      <c r="BJ579" s="11"/>
      <c r="BK579" s="8"/>
      <c r="BL579" s="8"/>
      <c r="BM579" s="76"/>
      <c r="BN579" s="73"/>
      <c r="BO579" s="73"/>
      <c r="BP579" s="73"/>
      <c r="BQ579" s="73"/>
      <c r="BR579" s="11"/>
      <c r="BS579" s="16"/>
      <c r="BT579" s="11"/>
      <c r="BU579" s="8"/>
      <c r="BV579" s="8"/>
      <c r="BW579" s="76"/>
      <c r="BX579" s="73"/>
      <c r="BY579" s="73"/>
      <c r="BZ579" s="73"/>
      <c r="CA579" s="73"/>
      <c r="CB579" s="16"/>
      <c r="CC579" s="11"/>
      <c r="CD579" s="8"/>
      <c r="CE579" s="8"/>
      <c r="CF579" s="76"/>
      <c r="CG579" s="73"/>
      <c r="CH579" s="73"/>
      <c r="CI579" s="73"/>
      <c r="CJ579" s="73"/>
    </row>
    <row r="580" spans="1:88" ht="19.5" customHeight="1">
      <c r="A580" s="16"/>
      <c r="B580" s="11"/>
      <c r="C580" s="8"/>
      <c r="D580" s="8"/>
      <c r="E580" s="11"/>
      <c r="F580" s="170"/>
      <c r="G580" s="170"/>
      <c r="H580" s="170"/>
      <c r="I580" s="170"/>
      <c r="J580" s="170"/>
      <c r="K580" s="170"/>
      <c r="L580" s="168"/>
      <c r="M580" s="11"/>
      <c r="N580" s="11"/>
      <c r="O580" s="11"/>
      <c r="P580" s="8"/>
      <c r="Q580" s="8"/>
      <c r="R580" s="11"/>
      <c r="S580" s="170"/>
      <c r="T580" s="170"/>
      <c r="U580" s="170"/>
      <c r="V580" s="170"/>
      <c r="W580" s="170"/>
      <c r="X580" s="171"/>
      <c r="Y580" s="171"/>
      <c r="Z580" s="152"/>
      <c r="AA580" s="8"/>
      <c r="AB580" s="170"/>
      <c r="AC580" s="170"/>
      <c r="AD580" s="170"/>
      <c r="AE580" s="170"/>
      <c r="AF580" s="11"/>
      <c r="AG580" s="16"/>
      <c r="AH580" s="11"/>
      <c r="AI580" s="8"/>
      <c r="AJ580" s="8"/>
      <c r="AK580" s="76"/>
      <c r="AL580" s="73"/>
      <c r="AM580" s="73"/>
      <c r="AN580" s="73"/>
      <c r="AO580" s="73"/>
      <c r="AP580" s="16"/>
      <c r="AQ580" s="11"/>
      <c r="AR580" s="8"/>
      <c r="AS580" s="8"/>
      <c r="AT580" s="76"/>
      <c r="AU580" s="73"/>
      <c r="AV580" s="73"/>
      <c r="AW580" s="73"/>
      <c r="AX580" s="73"/>
      <c r="AY580" s="11"/>
      <c r="AZ580" s="16"/>
      <c r="BA580" s="11"/>
      <c r="BB580" s="8"/>
      <c r="BC580" s="8"/>
      <c r="BD580" s="76"/>
      <c r="BE580" s="73"/>
      <c r="BF580" s="73"/>
      <c r="BG580" s="73"/>
      <c r="BH580" s="73"/>
      <c r="BI580" s="16"/>
      <c r="BJ580" s="11"/>
      <c r="BK580" s="8"/>
      <c r="BL580" s="8"/>
      <c r="BM580" s="76"/>
      <c r="BN580" s="73"/>
      <c r="BO580" s="73"/>
      <c r="BP580" s="73"/>
      <c r="BQ580" s="73"/>
      <c r="BR580" s="11"/>
      <c r="BS580" s="16"/>
      <c r="BT580" s="11"/>
      <c r="BU580" s="8"/>
      <c r="BV580" s="8"/>
      <c r="BW580" s="76"/>
      <c r="BX580" s="73"/>
      <c r="BY580" s="73"/>
      <c r="BZ580" s="73"/>
      <c r="CA580" s="73"/>
      <c r="CB580" s="16"/>
      <c r="CC580" s="11"/>
      <c r="CD580" s="8"/>
      <c r="CE580" s="8"/>
      <c r="CF580" s="76"/>
      <c r="CG580" s="73"/>
      <c r="CH580" s="73"/>
      <c r="CI580" s="73"/>
      <c r="CJ580" s="73"/>
    </row>
    <row r="581" spans="1:88" ht="19.5" customHeight="1">
      <c r="A581" s="16"/>
      <c r="B581" s="11"/>
      <c r="C581" s="8"/>
      <c r="D581" s="8"/>
      <c r="E581" s="11"/>
      <c r="F581" s="170"/>
      <c r="G581" s="170"/>
      <c r="H581" s="170"/>
      <c r="I581" s="170"/>
      <c r="J581" s="170"/>
      <c r="K581" s="170"/>
      <c r="L581" s="168"/>
      <c r="M581" s="11"/>
      <c r="N581" s="16"/>
      <c r="O581" s="11"/>
      <c r="P581" s="8"/>
      <c r="Q581" s="8"/>
      <c r="R581" s="11"/>
      <c r="S581" s="170"/>
      <c r="T581" s="170"/>
      <c r="U581" s="170"/>
      <c r="V581" s="170"/>
      <c r="W581" s="170"/>
      <c r="X581" s="171"/>
      <c r="Y581" s="171"/>
      <c r="Z581" s="152"/>
      <c r="AA581" s="8"/>
      <c r="AB581" s="170"/>
      <c r="AC581" s="170"/>
      <c r="AD581" s="170"/>
      <c r="AE581" s="170"/>
      <c r="AF581" s="11"/>
      <c r="AG581" s="23"/>
      <c r="AH581" s="11"/>
      <c r="AI581" s="8"/>
      <c r="AJ581" s="8"/>
      <c r="AK581" s="76"/>
      <c r="AL581" s="73"/>
      <c r="AM581" s="73"/>
      <c r="AN581" s="73"/>
      <c r="AO581" s="73"/>
      <c r="AP581" s="23"/>
      <c r="AQ581" s="11"/>
      <c r="AR581" s="8"/>
      <c r="AS581" s="8"/>
      <c r="AT581" s="76"/>
      <c r="AU581" s="73"/>
      <c r="AV581" s="73"/>
      <c r="AW581" s="73"/>
      <c r="AX581" s="73"/>
      <c r="AY581" s="11"/>
      <c r="AZ581" s="23"/>
      <c r="BA581" s="11"/>
      <c r="BB581" s="8"/>
      <c r="BC581" s="8"/>
      <c r="BD581" s="76"/>
      <c r="BE581" s="73"/>
      <c r="BF581" s="73"/>
      <c r="BG581" s="73"/>
      <c r="BH581" s="73"/>
      <c r="BI581" s="23"/>
      <c r="BJ581" s="11"/>
      <c r="BK581" s="8"/>
      <c r="BL581" s="8"/>
      <c r="BM581" s="76"/>
      <c r="BN581" s="73"/>
      <c r="BO581" s="73"/>
      <c r="BP581" s="73"/>
      <c r="BQ581" s="73"/>
      <c r="BR581" s="11"/>
      <c r="BS581" s="23"/>
      <c r="BT581" s="11"/>
      <c r="BU581" s="8"/>
      <c r="BV581" s="8"/>
      <c r="BW581" s="76"/>
      <c r="BX581" s="73"/>
      <c r="BY581" s="73"/>
      <c r="BZ581" s="73"/>
      <c r="CA581" s="73"/>
      <c r="CB581" s="23"/>
      <c r="CC581" s="11"/>
      <c r="CD581" s="8"/>
      <c r="CE581" s="8"/>
      <c r="CF581" s="76"/>
      <c r="CG581" s="73"/>
      <c r="CH581" s="73"/>
      <c r="CI581" s="73"/>
      <c r="CJ581" s="73"/>
    </row>
    <row r="582" spans="1:88" ht="19.5" customHeight="1">
      <c r="A582" s="16"/>
      <c r="B582" s="11"/>
      <c r="C582" s="8"/>
      <c r="D582" s="8"/>
      <c r="E582" s="11"/>
      <c r="F582" s="220"/>
      <c r="G582" s="220"/>
      <c r="H582" s="220"/>
      <c r="I582" s="220"/>
      <c r="J582" s="220"/>
      <c r="K582" s="220"/>
      <c r="L582" s="166"/>
      <c r="M582" s="11"/>
      <c r="N582" s="8"/>
      <c r="O582" s="11"/>
      <c r="P582" s="8"/>
      <c r="Q582" s="8"/>
      <c r="R582" s="172"/>
      <c r="S582" s="170"/>
      <c r="T582" s="170"/>
      <c r="U582" s="170"/>
      <c r="V582" s="170"/>
      <c r="W582" s="170"/>
      <c r="X582" s="171"/>
      <c r="Y582" s="171"/>
      <c r="Z582" s="152"/>
      <c r="AA582" s="8"/>
      <c r="AB582" s="220"/>
      <c r="AC582" s="220"/>
      <c r="AD582" s="220"/>
      <c r="AE582" s="220"/>
      <c r="AF582" s="11"/>
      <c r="AG582" s="16"/>
      <c r="AH582" s="11"/>
      <c r="AI582" s="8"/>
      <c r="AJ582" s="8"/>
      <c r="AK582" s="76"/>
      <c r="AL582" s="73"/>
      <c r="AM582" s="73"/>
      <c r="AN582" s="73"/>
      <c r="AO582" s="73"/>
      <c r="AP582" s="16"/>
      <c r="AQ582" s="11"/>
      <c r="AR582" s="8"/>
      <c r="AS582" s="8"/>
      <c r="AT582" s="76"/>
      <c r="AU582" s="73"/>
      <c r="AV582" s="73"/>
      <c r="AW582" s="73"/>
      <c r="AX582" s="73"/>
      <c r="AY582" s="11"/>
      <c r="AZ582" s="16"/>
      <c r="BA582" s="11"/>
      <c r="BB582" s="8"/>
      <c r="BC582" s="8"/>
      <c r="BD582" s="76"/>
      <c r="BE582" s="73"/>
      <c r="BF582" s="73"/>
      <c r="BG582" s="73"/>
      <c r="BH582" s="73"/>
      <c r="BI582" s="16"/>
      <c r="BJ582" s="11"/>
      <c r="BK582" s="8"/>
      <c r="BL582" s="8"/>
      <c r="BM582" s="76"/>
      <c r="BN582" s="73"/>
      <c r="BO582" s="73"/>
      <c r="BP582" s="73"/>
      <c r="BQ582" s="73"/>
      <c r="BR582" s="11"/>
      <c r="BS582" s="16"/>
      <c r="BT582" s="11"/>
      <c r="BU582" s="8"/>
      <c r="BV582" s="8"/>
      <c r="BW582" s="76"/>
      <c r="BX582" s="73"/>
      <c r="BY582" s="73"/>
      <c r="BZ582" s="73"/>
      <c r="CA582" s="73"/>
      <c r="CB582" s="16"/>
      <c r="CC582" s="11"/>
      <c r="CD582" s="8"/>
      <c r="CE582" s="8"/>
      <c r="CF582" s="76"/>
      <c r="CG582" s="73"/>
      <c r="CH582" s="73"/>
      <c r="CI582" s="73"/>
      <c r="CJ582" s="73"/>
    </row>
    <row r="583" spans="1:88" ht="19.5" customHeight="1">
      <c r="A583" s="16"/>
      <c r="B583" s="11"/>
      <c r="C583" s="8"/>
      <c r="D583" s="8"/>
      <c r="E583" s="11"/>
      <c r="F583" s="170"/>
      <c r="G583" s="170"/>
      <c r="H583" s="170"/>
      <c r="I583" s="170"/>
      <c r="J583" s="170"/>
      <c r="K583" s="170"/>
      <c r="L583" s="168"/>
      <c r="M583" s="11"/>
      <c r="N583" s="16"/>
      <c r="O583" s="11"/>
      <c r="P583" s="8"/>
      <c r="Q583" s="8"/>
      <c r="R583" s="172"/>
      <c r="S583" s="170"/>
      <c r="T583" s="170"/>
      <c r="U583" s="170"/>
      <c r="V583" s="170"/>
      <c r="W583" s="170"/>
      <c r="X583" s="171"/>
      <c r="Y583" s="171"/>
      <c r="Z583" s="152"/>
      <c r="AA583" s="8"/>
      <c r="AB583" s="170"/>
      <c r="AC583" s="170"/>
      <c r="AD583" s="170"/>
      <c r="AE583" s="170"/>
      <c r="AF583" s="11"/>
      <c r="AG583" s="16"/>
      <c r="AH583" s="11"/>
      <c r="AI583" s="8"/>
      <c r="AJ583" s="8"/>
      <c r="AK583" s="76"/>
      <c r="AL583" s="73"/>
      <c r="AM583" s="73"/>
      <c r="AN583" s="73"/>
      <c r="AO583" s="73"/>
      <c r="AP583" s="16"/>
      <c r="AQ583" s="11"/>
      <c r="AR583" s="8"/>
      <c r="AS583" s="8"/>
      <c r="AT583" s="76"/>
      <c r="AU583" s="73"/>
      <c r="AV583" s="73"/>
      <c r="AW583" s="73"/>
      <c r="AX583" s="73"/>
      <c r="AY583" s="11"/>
      <c r="AZ583" s="16"/>
      <c r="BA583" s="11"/>
      <c r="BB583" s="8"/>
      <c r="BC583" s="8"/>
      <c r="BD583" s="76"/>
      <c r="BE583" s="73"/>
      <c r="BF583" s="73"/>
      <c r="BG583" s="73"/>
      <c r="BH583" s="73"/>
      <c r="BI583" s="16"/>
      <c r="BJ583" s="11"/>
      <c r="BK583" s="8"/>
      <c r="BL583" s="8"/>
      <c r="BM583" s="76"/>
      <c r="BN583" s="73"/>
      <c r="BO583" s="73"/>
      <c r="BP583" s="73"/>
      <c r="BQ583" s="73"/>
      <c r="BR583" s="11"/>
      <c r="BS583" s="16"/>
      <c r="BT583" s="11"/>
      <c r="BU583" s="8"/>
      <c r="BV583" s="8"/>
      <c r="BW583" s="76"/>
      <c r="BX583" s="73"/>
      <c r="BY583" s="73"/>
      <c r="BZ583" s="73"/>
      <c r="CA583" s="73"/>
      <c r="CB583" s="16"/>
      <c r="CC583" s="11"/>
      <c r="CD583" s="8"/>
      <c r="CE583" s="8"/>
      <c r="CF583" s="76"/>
      <c r="CG583" s="73"/>
      <c r="CH583" s="73"/>
      <c r="CI583" s="73"/>
      <c r="CJ583" s="73"/>
    </row>
    <row r="584" spans="1:88" ht="19.5" customHeight="1">
      <c r="A584" s="23"/>
      <c r="B584" s="11"/>
      <c r="C584" s="8"/>
      <c r="D584" s="8"/>
      <c r="E584" s="11"/>
      <c r="F584" s="170"/>
      <c r="G584" s="170"/>
      <c r="H584" s="170"/>
      <c r="I584" s="170"/>
      <c r="J584" s="170"/>
      <c r="K584" s="170"/>
      <c r="L584" s="168"/>
      <c r="M584" s="11"/>
      <c r="N584" s="16"/>
      <c r="O584" s="11"/>
      <c r="P584" s="8"/>
      <c r="Q584" s="8"/>
      <c r="R584" s="11"/>
      <c r="S584" s="170"/>
      <c r="T584" s="170"/>
      <c r="U584" s="170"/>
      <c r="V584" s="170"/>
      <c r="W584" s="170"/>
      <c r="X584" s="171"/>
      <c r="Y584" s="171"/>
      <c r="Z584" s="152"/>
      <c r="AA584" s="8"/>
      <c r="AB584" s="170"/>
      <c r="AC584" s="170"/>
      <c r="AD584" s="170"/>
      <c r="AE584" s="170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</row>
    <row r="585" spans="1:88" ht="19.5" customHeight="1">
      <c r="A585" s="11"/>
      <c r="B585" s="11"/>
      <c r="C585" s="11"/>
      <c r="D585" s="11"/>
      <c r="E585" s="172"/>
      <c r="F585" s="170"/>
      <c r="G585" s="170"/>
      <c r="H585" s="170"/>
      <c r="I585" s="170"/>
      <c r="J585" s="170"/>
      <c r="K585" s="170"/>
      <c r="L585" s="168"/>
      <c r="M585" s="11"/>
      <c r="N585" s="23"/>
      <c r="O585" s="11"/>
      <c r="P585" s="8"/>
      <c r="Q585" s="8"/>
      <c r="R585" s="172"/>
      <c r="S585" s="170"/>
      <c r="T585" s="170"/>
      <c r="U585" s="170"/>
      <c r="V585" s="170"/>
      <c r="W585" s="170"/>
      <c r="X585" s="171"/>
      <c r="Y585" s="171"/>
      <c r="Z585" s="152"/>
      <c r="AA585" s="11"/>
      <c r="AB585" s="170"/>
      <c r="AC585" s="170"/>
      <c r="AD585" s="170"/>
      <c r="AE585" s="170"/>
      <c r="AF585" s="11"/>
      <c r="AG585" s="16"/>
      <c r="AH585" s="11"/>
      <c r="AI585" s="8"/>
      <c r="AJ585" s="8"/>
      <c r="AK585" s="76"/>
      <c r="AL585" s="73"/>
      <c r="AM585" s="73"/>
      <c r="AN585" s="73"/>
      <c r="AO585" s="73"/>
      <c r="AP585" s="16"/>
      <c r="AQ585" s="11"/>
      <c r="AR585" s="8"/>
      <c r="AS585" s="8"/>
      <c r="AT585" s="76"/>
      <c r="AU585" s="73"/>
      <c r="AV585" s="73"/>
      <c r="AW585" s="73"/>
      <c r="AX585" s="73"/>
      <c r="AY585" s="11"/>
      <c r="AZ585" s="16"/>
      <c r="BA585" s="11"/>
      <c r="BB585" s="8"/>
      <c r="BC585" s="8"/>
      <c r="BD585" s="76"/>
      <c r="BE585" s="73"/>
      <c r="BF585" s="73"/>
      <c r="BG585" s="73"/>
      <c r="BH585" s="73"/>
      <c r="BI585" s="16"/>
      <c r="BJ585" s="11"/>
      <c r="BK585" s="8"/>
      <c r="BL585" s="8"/>
      <c r="BM585" s="76"/>
      <c r="BN585" s="73"/>
      <c r="BO585" s="73"/>
      <c r="BP585" s="73"/>
      <c r="BQ585" s="73"/>
      <c r="BR585" s="11"/>
      <c r="BS585" s="16"/>
      <c r="BT585" s="11"/>
      <c r="BU585" s="8"/>
      <c r="BV585" s="8"/>
      <c r="BW585" s="76"/>
      <c r="BX585" s="73"/>
      <c r="BY585" s="73"/>
      <c r="BZ585" s="73"/>
      <c r="CA585" s="73"/>
      <c r="CB585" s="16"/>
      <c r="CC585" s="11"/>
      <c r="CD585" s="8"/>
      <c r="CE585" s="8"/>
      <c r="CF585" s="76"/>
      <c r="CG585" s="73"/>
      <c r="CH585" s="73"/>
      <c r="CI585" s="73"/>
      <c r="CJ585" s="73"/>
    </row>
    <row r="586" spans="1:88" ht="19.5" customHeight="1">
      <c r="A586" s="16"/>
      <c r="B586" s="11"/>
      <c r="C586" s="8"/>
      <c r="D586" s="8"/>
      <c r="E586" s="11"/>
      <c r="F586" s="170"/>
      <c r="G586" s="170"/>
      <c r="H586" s="170"/>
      <c r="I586" s="170"/>
      <c r="J586" s="170"/>
      <c r="K586" s="170"/>
      <c r="L586" s="168"/>
      <c r="M586" s="11"/>
      <c r="N586" s="16"/>
      <c r="O586" s="11"/>
      <c r="P586" s="8"/>
      <c r="Q586" s="8"/>
      <c r="R586" s="11"/>
      <c r="S586" s="170"/>
      <c r="T586" s="170"/>
      <c r="U586" s="170"/>
      <c r="V586" s="170"/>
      <c r="W586" s="170"/>
      <c r="X586" s="171"/>
      <c r="Y586" s="171"/>
      <c r="Z586" s="152"/>
      <c r="AA586" s="8"/>
      <c r="AB586" s="170"/>
      <c r="AC586" s="170"/>
      <c r="AD586" s="170"/>
      <c r="AE586" s="170"/>
      <c r="AF586" s="11"/>
      <c r="AG586" s="23"/>
      <c r="AH586" s="11"/>
      <c r="AI586" s="16"/>
      <c r="AJ586" s="8"/>
      <c r="AK586" s="76"/>
      <c r="AL586" s="11"/>
      <c r="AM586" s="11"/>
      <c r="AN586" s="11"/>
      <c r="AO586" s="11"/>
      <c r="AP586" s="23"/>
      <c r="AQ586" s="11"/>
      <c r="AR586" s="16"/>
      <c r="AS586" s="8"/>
      <c r="AT586" s="76"/>
      <c r="AU586" s="11"/>
      <c r="AV586" s="11"/>
      <c r="AW586" s="11"/>
      <c r="AX586" s="11"/>
      <c r="AY586" s="11"/>
      <c r="AZ586" s="23"/>
      <c r="BA586" s="11"/>
      <c r="BB586" s="16"/>
      <c r="BC586" s="8"/>
      <c r="BD586" s="76"/>
      <c r="BE586" s="11"/>
      <c r="BF586" s="11"/>
      <c r="BG586" s="11"/>
      <c r="BH586" s="11"/>
      <c r="BI586" s="23"/>
      <c r="BJ586" s="11"/>
      <c r="BK586" s="16"/>
      <c r="BL586" s="8"/>
      <c r="BM586" s="76"/>
      <c r="BN586" s="11"/>
      <c r="BO586" s="11"/>
      <c r="BP586" s="11"/>
      <c r="BQ586" s="11"/>
      <c r="BR586" s="11"/>
      <c r="BS586" s="23"/>
      <c r="BT586" s="11"/>
      <c r="BU586" s="16"/>
      <c r="BV586" s="8"/>
      <c r="BW586" s="76"/>
      <c r="BX586" s="11"/>
      <c r="BY586" s="11"/>
      <c r="BZ586" s="11"/>
      <c r="CA586" s="11"/>
      <c r="CB586" s="23"/>
      <c r="CC586" s="11"/>
      <c r="CD586" s="16"/>
      <c r="CE586" s="8"/>
      <c r="CF586" s="76"/>
      <c r="CG586" s="11"/>
      <c r="CH586" s="11"/>
      <c r="CI586" s="11"/>
      <c r="CJ586" s="11"/>
    </row>
    <row r="587" spans="1:88" ht="19.5" customHeight="1">
      <c r="A587" s="8"/>
      <c r="B587" s="11"/>
      <c r="C587" s="8"/>
      <c r="D587" s="8"/>
      <c r="E587" s="11"/>
      <c r="F587" s="170"/>
      <c r="G587" s="170"/>
      <c r="H587" s="170"/>
      <c r="I587" s="170"/>
      <c r="J587" s="170"/>
      <c r="K587" s="170"/>
      <c r="L587" s="168"/>
      <c r="M587" s="11"/>
      <c r="N587" s="16"/>
      <c r="O587" s="11"/>
      <c r="P587" s="8"/>
      <c r="Q587" s="8"/>
      <c r="R587" s="172"/>
      <c r="S587" s="170"/>
      <c r="T587" s="170"/>
      <c r="U587" s="170"/>
      <c r="V587" s="170"/>
      <c r="W587" s="170"/>
      <c r="X587" s="171"/>
      <c r="Y587" s="171"/>
      <c r="Z587" s="152"/>
      <c r="AA587" s="8"/>
      <c r="AB587" s="170"/>
      <c r="AC587" s="170"/>
      <c r="AD587" s="170"/>
      <c r="AE587" s="170"/>
      <c r="AF587" s="11"/>
      <c r="AG587" s="16"/>
      <c r="AH587" s="11"/>
      <c r="AI587" s="8"/>
      <c r="AJ587" s="8"/>
      <c r="AK587" s="102"/>
      <c r="AL587" s="84"/>
      <c r="AM587" s="84"/>
      <c r="AN587" s="84"/>
      <c r="AO587" s="84"/>
      <c r="AP587" s="16"/>
      <c r="AQ587" s="11"/>
      <c r="AR587" s="8"/>
      <c r="AS587" s="8"/>
      <c r="AT587" s="102"/>
      <c r="AU587" s="84"/>
      <c r="AV587" s="84"/>
      <c r="AW587" s="84"/>
      <c r="AX587" s="84"/>
      <c r="AY587" s="11"/>
      <c r="AZ587" s="16"/>
      <c r="BA587" s="11"/>
      <c r="BB587" s="8"/>
      <c r="BC587" s="8"/>
      <c r="BD587" s="102"/>
      <c r="BE587" s="84"/>
      <c r="BF587" s="84"/>
      <c r="BG587" s="84"/>
      <c r="BH587" s="84"/>
      <c r="BI587" s="16"/>
      <c r="BJ587" s="11"/>
      <c r="BK587" s="8"/>
      <c r="BL587" s="8"/>
      <c r="BM587" s="102"/>
      <c r="BN587" s="84"/>
      <c r="BO587" s="84"/>
      <c r="BP587" s="84"/>
      <c r="BQ587" s="84"/>
      <c r="BR587" s="11"/>
      <c r="BS587" s="16"/>
      <c r="BT587" s="11"/>
      <c r="BU587" s="8"/>
      <c r="BV587" s="8"/>
      <c r="BW587" s="102"/>
      <c r="BX587" s="84"/>
      <c r="BY587" s="84"/>
      <c r="BZ587" s="84"/>
      <c r="CA587" s="84"/>
      <c r="CB587" s="16"/>
      <c r="CC587" s="11"/>
      <c r="CD587" s="8"/>
      <c r="CE587" s="8"/>
      <c r="CF587" s="102"/>
      <c r="CG587" s="84"/>
      <c r="CH587" s="84"/>
      <c r="CI587" s="84"/>
      <c r="CJ587" s="84"/>
    </row>
    <row r="588" spans="1:88" ht="19.5" customHeight="1">
      <c r="A588" s="16"/>
      <c r="B588" s="11"/>
      <c r="C588" s="8"/>
      <c r="D588" s="8"/>
      <c r="E588" s="11"/>
      <c r="F588" s="170"/>
      <c r="G588" s="170"/>
      <c r="H588" s="170"/>
      <c r="I588" s="170"/>
      <c r="J588" s="170"/>
      <c r="K588" s="170"/>
      <c r="L588" s="168"/>
      <c r="M588" s="11"/>
      <c r="N588" s="16"/>
      <c r="O588" s="11"/>
      <c r="P588" s="8"/>
      <c r="Q588" s="8"/>
      <c r="R588" s="172"/>
      <c r="S588" s="170"/>
      <c r="T588" s="170"/>
      <c r="U588" s="170"/>
      <c r="V588" s="170"/>
      <c r="W588" s="170"/>
      <c r="X588" s="171"/>
      <c r="Y588" s="171"/>
      <c r="Z588" s="152"/>
      <c r="AA588" s="8"/>
      <c r="AB588" s="170"/>
      <c r="AC588" s="170"/>
      <c r="AD588" s="170"/>
      <c r="AE588" s="170"/>
      <c r="AF588" s="11"/>
      <c r="AG588" s="23"/>
      <c r="AH588" s="11"/>
      <c r="AI588" s="8"/>
      <c r="AJ588" s="8"/>
      <c r="AK588" s="76"/>
      <c r="AL588" s="11"/>
      <c r="AM588" s="11"/>
      <c r="AN588" s="11"/>
      <c r="AO588" s="11"/>
      <c r="AP588" s="23"/>
      <c r="AQ588" s="11"/>
      <c r="AR588" s="8"/>
      <c r="AS588" s="8"/>
      <c r="AT588" s="76"/>
      <c r="AU588" s="11"/>
      <c r="AV588" s="11"/>
      <c r="AW588" s="11"/>
      <c r="AX588" s="11"/>
      <c r="AY588" s="11"/>
      <c r="AZ588" s="23"/>
      <c r="BA588" s="11"/>
      <c r="BB588" s="8"/>
      <c r="BC588" s="8"/>
      <c r="BD588" s="76"/>
      <c r="BE588" s="11"/>
      <c r="BF588" s="11"/>
      <c r="BG588" s="11"/>
      <c r="BH588" s="11"/>
      <c r="BI588" s="23"/>
      <c r="BJ588" s="11"/>
      <c r="BK588" s="8"/>
      <c r="BL588" s="8"/>
      <c r="BM588" s="76"/>
      <c r="BN588" s="11"/>
      <c r="BO588" s="11"/>
      <c r="BP588" s="11"/>
      <c r="BQ588" s="11"/>
      <c r="BR588" s="11"/>
      <c r="BS588" s="23"/>
      <c r="BT588" s="11"/>
      <c r="BU588" s="8"/>
      <c r="BV588" s="8"/>
      <c r="BW588" s="76"/>
      <c r="BX588" s="11"/>
      <c r="BY588" s="11"/>
      <c r="BZ588" s="11"/>
      <c r="CA588" s="11"/>
      <c r="CB588" s="23"/>
      <c r="CC588" s="11"/>
      <c r="CD588" s="8"/>
      <c r="CE588" s="8"/>
      <c r="CF588" s="76"/>
      <c r="CG588" s="11"/>
      <c r="CH588" s="11"/>
      <c r="CI588" s="11"/>
      <c r="CJ588" s="11"/>
    </row>
    <row r="589" spans="1:88" ht="19.5" customHeight="1">
      <c r="A589" s="16"/>
      <c r="B589" s="11"/>
      <c r="C589" s="8"/>
      <c r="D589" s="8"/>
      <c r="E589" s="172"/>
      <c r="F589" s="170"/>
      <c r="G589" s="170"/>
      <c r="H589" s="170"/>
      <c r="I589" s="170"/>
      <c r="J589" s="170"/>
      <c r="K589" s="170"/>
      <c r="L589" s="168"/>
      <c r="M589" s="11"/>
      <c r="N589" s="16"/>
      <c r="O589" s="11"/>
      <c r="P589" s="8"/>
      <c r="Q589" s="8"/>
      <c r="R589" s="11"/>
      <c r="S589" s="170"/>
      <c r="T589" s="170"/>
      <c r="U589" s="170"/>
      <c r="V589" s="170"/>
      <c r="W589" s="170"/>
      <c r="X589" s="171"/>
      <c r="Y589" s="171"/>
      <c r="Z589" s="152"/>
      <c r="AA589" s="8"/>
      <c r="AB589" s="170"/>
      <c r="AC589" s="170"/>
      <c r="AD589" s="170"/>
      <c r="AE589" s="170"/>
      <c r="AF589" s="11"/>
      <c r="AG589" s="16"/>
      <c r="AH589" s="11"/>
      <c r="AI589" s="8"/>
      <c r="AJ589" s="8"/>
      <c r="AK589" s="76"/>
      <c r="AL589" s="84"/>
      <c r="AM589" s="84"/>
      <c r="AN589" s="84"/>
      <c r="AO589" s="84"/>
      <c r="AP589" s="16"/>
      <c r="AQ589" s="11"/>
      <c r="AR589" s="8"/>
      <c r="AS589" s="8"/>
      <c r="AT589" s="76"/>
      <c r="AU589" s="84"/>
      <c r="AV589" s="84"/>
      <c r="AW589" s="84"/>
      <c r="AX589" s="84"/>
      <c r="AY589" s="11"/>
      <c r="AZ589" s="16"/>
      <c r="BA589" s="11"/>
      <c r="BB589" s="8"/>
      <c r="BC589" s="8"/>
      <c r="BD589" s="76"/>
      <c r="BE589" s="84"/>
      <c r="BF589" s="84"/>
      <c r="BG589" s="84"/>
      <c r="BH589" s="84"/>
      <c r="BI589" s="16"/>
      <c r="BJ589" s="11"/>
      <c r="BK589" s="8"/>
      <c r="BL589" s="8"/>
      <c r="BM589" s="76"/>
      <c r="BN589" s="84"/>
      <c r="BO589" s="84"/>
      <c r="BP589" s="84"/>
      <c r="BQ589" s="84"/>
      <c r="BR589" s="11"/>
      <c r="BS589" s="16"/>
      <c r="BT589" s="11"/>
      <c r="BU589" s="8"/>
      <c r="BV589" s="8"/>
      <c r="BW589" s="76"/>
      <c r="BX589" s="84"/>
      <c r="BY589" s="84"/>
      <c r="BZ589" s="84"/>
      <c r="CA589" s="84"/>
      <c r="CB589" s="16"/>
      <c r="CC589" s="11"/>
      <c r="CD589" s="8"/>
      <c r="CE589" s="8"/>
      <c r="CF589" s="76"/>
      <c r="CG589" s="84"/>
      <c r="CH589" s="84"/>
      <c r="CI589" s="84"/>
      <c r="CJ589" s="84"/>
    </row>
    <row r="590" spans="1:88" ht="19.5" customHeight="1">
      <c r="A590" s="23"/>
      <c r="B590" s="11"/>
      <c r="C590" s="8"/>
      <c r="D590" s="8"/>
      <c r="E590" s="172"/>
      <c r="F590" s="170"/>
      <c r="G590" s="170"/>
      <c r="H590" s="170"/>
      <c r="I590" s="170"/>
      <c r="J590" s="170"/>
      <c r="K590" s="170"/>
      <c r="L590" s="168"/>
      <c r="M590" s="11"/>
      <c r="N590" s="16"/>
      <c r="O590" s="11"/>
      <c r="P590" s="8"/>
      <c r="Q590" s="8"/>
      <c r="R590" s="11"/>
      <c r="S590" s="170"/>
      <c r="T590" s="170"/>
      <c r="U590" s="170"/>
      <c r="V590" s="170"/>
      <c r="W590" s="170"/>
      <c r="X590" s="171"/>
      <c r="Y590" s="171"/>
      <c r="Z590" s="152"/>
      <c r="AA590" s="8"/>
      <c r="AB590" s="170"/>
      <c r="AC590" s="170"/>
      <c r="AD590" s="170"/>
      <c r="AE590" s="170"/>
      <c r="AF590" s="11"/>
      <c r="AG590" s="16"/>
      <c r="AH590" s="11"/>
      <c r="AI590" s="8"/>
      <c r="AJ590" s="8"/>
      <c r="AK590" s="76"/>
      <c r="AL590" s="11"/>
      <c r="AM590" s="11"/>
      <c r="AN590" s="11"/>
      <c r="AO590" s="11"/>
      <c r="AP590" s="16"/>
      <c r="AQ590" s="11"/>
      <c r="AR590" s="8"/>
      <c r="AS590" s="8"/>
      <c r="AT590" s="76"/>
      <c r="AU590" s="11"/>
      <c r="AV590" s="11"/>
      <c r="AW590" s="11"/>
      <c r="AX590" s="11"/>
      <c r="AY590" s="11"/>
      <c r="AZ590" s="16"/>
      <c r="BA590" s="11"/>
      <c r="BB590" s="8"/>
      <c r="BC590" s="8"/>
      <c r="BD590" s="76"/>
      <c r="BE590" s="11"/>
      <c r="BF590" s="11"/>
      <c r="BG590" s="11"/>
      <c r="BH590" s="11"/>
      <c r="BI590" s="16"/>
      <c r="BJ590" s="11"/>
      <c r="BK590" s="8"/>
      <c r="BL590" s="8"/>
      <c r="BM590" s="76"/>
      <c r="BN590" s="11"/>
      <c r="BO590" s="11"/>
      <c r="BP590" s="11"/>
      <c r="BQ590" s="11"/>
      <c r="BR590" s="11"/>
      <c r="BS590" s="16"/>
      <c r="BT590" s="11"/>
      <c r="BU590" s="8"/>
      <c r="BV590" s="8"/>
      <c r="BW590" s="76"/>
      <c r="BX590" s="11"/>
      <c r="BY590" s="11"/>
      <c r="BZ590" s="11"/>
      <c r="CA590" s="11"/>
      <c r="CB590" s="16"/>
      <c r="CC590" s="11"/>
      <c r="CD590" s="8"/>
      <c r="CE590" s="8"/>
      <c r="CF590" s="76"/>
      <c r="CG590" s="11"/>
      <c r="CH590" s="11"/>
      <c r="CI590" s="11"/>
      <c r="CJ590" s="11"/>
    </row>
    <row r="591" spans="1:88" ht="19.5" customHeight="1">
      <c r="A591" s="16"/>
      <c r="B591" s="11"/>
      <c r="C591" s="8"/>
      <c r="D591" s="8"/>
      <c r="E591" s="11"/>
      <c r="F591" s="170"/>
      <c r="G591" s="170"/>
      <c r="H591" s="170"/>
      <c r="I591" s="170"/>
      <c r="J591" s="170"/>
      <c r="K591" s="170"/>
      <c r="L591" s="168"/>
      <c r="M591" s="11"/>
      <c r="N591" s="16"/>
      <c r="O591" s="11"/>
      <c r="P591" s="8"/>
      <c r="Q591" s="8"/>
      <c r="R591" s="11"/>
      <c r="S591" s="170"/>
      <c r="T591" s="170"/>
      <c r="U591" s="170"/>
      <c r="V591" s="170"/>
      <c r="W591" s="170"/>
      <c r="X591" s="171"/>
      <c r="Y591" s="171"/>
      <c r="Z591" s="152"/>
      <c r="AA591" s="8"/>
      <c r="AB591" s="170"/>
      <c r="AC591" s="170"/>
      <c r="AD591" s="170"/>
      <c r="AE591" s="170"/>
      <c r="AF591" s="11"/>
      <c r="AG591" s="16"/>
      <c r="AH591" s="11"/>
      <c r="AI591" s="8"/>
      <c r="AJ591" s="8"/>
      <c r="AK591" s="76"/>
      <c r="AL591" s="73"/>
      <c r="AM591" s="73"/>
      <c r="AN591" s="73"/>
      <c r="AO591" s="73"/>
      <c r="AP591" s="16"/>
      <c r="AQ591" s="11"/>
      <c r="AR591" s="8"/>
      <c r="AS591" s="8"/>
      <c r="AT591" s="76"/>
      <c r="AU591" s="73"/>
      <c r="AV591" s="73"/>
      <c r="AW591" s="73"/>
      <c r="AX591" s="73"/>
      <c r="AY591" s="11"/>
      <c r="AZ591" s="16"/>
      <c r="BA591" s="11"/>
      <c r="BB591" s="8"/>
      <c r="BC591" s="8"/>
      <c r="BD591" s="76"/>
      <c r="BE591" s="73"/>
      <c r="BF591" s="73"/>
      <c r="BG591" s="73"/>
      <c r="BH591" s="73"/>
      <c r="BI591" s="16"/>
      <c r="BJ591" s="11"/>
      <c r="BK591" s="8"/>
      <c r="BL591" s="8"/>
      <c r="BM591" s="76"/>
      <c r="BN591" s="73"/>
      <c r="BO591" s="73"/>
      <c r="BP591" s="73"/>
      <c r="BQ591" s="73"/>
      <c r="BR591" s="11"/>
      <c r="BS591" s="16"/>
      <c r="BT591" s="11"/>
      <c r="BU591" s="8"/>
      <c r="BV591" s="8"/>
      <c r="BW591" s="76"/>
      <c r="BX591" s="73"/>
      <c r="BY591" s="73"/>
      <c r="BZ591" s="73"/>
      <c r="CA591" s="73"/>
      <c r="CB591" s="16"/>
      <c r="CC591" s="11"/>
      <c r="CD591" s="8"/>
      <c r="CE591" s="8"/>
      <c r="CF591" s="76"/>
      <c r="CG591" s="73"/>
      <c r="CH591" s="73"/>
      <c r="CI591" s="73"/>
      <c r="CJ591" s="73"/>
    </row>
    <row r="592" spans="1:88" ht="19.5" customHeight="1">
      <c r="A592" s="16"/>
      <c r="B592" s="11"/>
      <c r="C592" s="8"/>
      <c r="D592" s="8"/>
      <c r="E592" s="172"/>
      <c r="F592" s="170"/>
      <c r="G592" s="170"/>
      <c r="H592" s="170"/>
      <c r="I592" s="170"/>
      <c r="J592" s="170"/>
      <c r="K592" s="170"/>
      <c r="L592" s="168"/>
      <c r="M592" s="11"/>
      <c r="N592" s="16"/>
      <c r="O592" s="11"/>
      <c r="P592" s="8"/>
      <c r="Q592" s="8"/>
      <c r="R592" s="11"/>
      <c r="S592" s="170"/>
      <c r="T592" s="170"/>
      <c r="U592" s="170"/>
      <c r="V592" s="170"/>
      <c r="W592" s="170"/>
      <c r="X592" s="171"/>
      <c r="Y592" s="171"/>
      <c r="Z592" s="152"/>
      <c r="AA592" s="8"/>
      <c r="AB592" s="170"/>
      <c r="AC592" s="170"/>
      <c r="AD592" s="170"/>
      <c r="AE592" s="170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</row>
    <row r="593" spans="1:88" ht="19.5" customHeight="1">
      <c r="A593" s="16"/>
      <c r="B593" s="11"/>
      <c r="C593" s="8"/>
      <c r="D593" s="8"/>
      <c r="E593" s="11"/>
      <c r="F593" s="170"/>
      <c r="G593" s="170"/>
      <c r="H593" s="170"/>
      <c r="I593" s="170"/>
      <c r="J593" s="170"/>
      <c r="K593" s="170"/>
      <c r="L593" s="168"/>
      <c r="M593" s="11"/>
      <c r="N593" s="16"/>
      <c r="O593" s="11"/>
      <c r="P593" s="8"/>
      <c r="Q593" s="8"/>
      <c r="R593" s="11"/>
      <c r="S593" s="170"/>
      <c r="T593" s="170"/>
      <c r="U593" s="170"/>
      <c r="V593" s="170"/>
      <c r="W593" s="170"/>
      <c r="X593" s="171"/>
      <c r="Y593" s="171"/>
      <c r="Z593" s="152"/>
      <c r="AA593" s="8"/>
      <c r="AB593" s="170"/>
      <c r="AC593" s="170"/>
      <c r="AD593" s="170"/>
      <c r="AE593" s="170"/>
      <c r="AF593" s="11"/>
      <c r="AG593" s="16"/>
      <c r="AH593" s="11"/>
      <c r="AI593" s="8"/>
      <c r="AJ593" s="8"/>
      <c r="AK593" s="76"/>
      <c r="AL593" s="73"/>
      <c r="AM593" s="73"/>
      <c r="AN593" s="73"/>
      <c r="AO593" s="73"/>
      <c r="AP593" s="16"/>
      <c r="AQ593" s="11"/>
      <c r="AR593" s="8"/>
      <c r="AS593" s="8"/>
      <c r="AT593" s="76"/>
      <c r="AU593" s="73"/>
      <c r="AV593" s="73"/>
      <c r="AW593" s="73"/>
      <c r="AX593" s="73"/>
      <c r="AY593" s="11"/>
      <c r="AZ593" s="16"/>
      <c r="BA593" s="11"/>
      <c r="BB593" s="8"/>
      <c r="BC593" s="8"/>
      <c r="BD593" s="76"/>
      <c r="BE593" s="73"/>
      <c r="BF593" s="73"/>
      <c r="BG593" s="73"/>
      <c r="BH593" s="73"/>
      <c r="BI593" s="16"/>
      <c r="BJ593" s="11"/>
      <c r="BK593" s="8"/>
      <c r="BL593" s="8"/>
      <c r="BM593" s="76"/>
      <c r="BN593" s="73"/>
      <c r="BO593" s="73"/>
      <c r="BP593" s="73"/>
      <c r="BQ593" s="73"/>
      <c r="BR593" s="11"/>
      <c r="BS593" s="16"/>
      <c r="BT593" s="11"/>
      <c r="BU593" s="8"/>
      <c r="BV593" s="8"/>
      <c r="BW593" s="76"/>
      <c r="BX593" s="73"/>
      <c r="BY593" s="73"/>
      <c r="BZ593" s="73"/>
      <c r="CA593" s="73"/>
      <c r="CB593" s="16"/>
      <c r="CC593" s="11"/>
      <c r="CD593" s="8"/>
      <c r="CE593" s="8"/>
      <c r="CF593" s="76"/>
      <c r="CG593" s="73"/>
      <c r="CH593" s="73"/>
      <c r="CI593" s="73"/>
      <c r="CJ593" s="73"/>
    </row>
    <row r="594" spans="1:88" ht="19.5" customHeight="1">
      <c r="A594" s="16"/>
      <c r="B594" s="11"/>
      <c r="C594" s="8"/>
      <c r="D594" s="8"/>
      <c r="E594" s="172"/>
      <c r="F594" s="170"/>
      <c r="G594" s="170"/>
      <c r="H594" s="170"/>
      <c r="I594" s="170"/>
      <c r="J594" s="170"/>
      <c r="K594" s="170"/>
      <c r="L594" s="168"/>
      <c r="M594" s="11"/>
      <c r="N594" s="23"/>
      <c r="O594" s="11"/>
      <c r="P594" s="8"/>
      <c r="Q594" s="8"/>
      <c r="R594" s="11"/>
      <c r="S594" s="170"/>
      <c r="T594" s="170"/>
      <c r="U594" s="170"/>
      <c r="V594" s="170"/>
      <c r="W594" s="170"/>
      <c r="X594" s="171"/>
      <c r="Y594" s="171"/>
      <c r="Z594" s="152"/>
      <c r="AA594" s="8"/>
      <c r="AB594" s="170"/>
      <c r="AC594" s="170"/>
      <c r="AD594" s="170"/>
      <c r="AE594" s="170"/>
      <c r="AF594" s="11"/>
      <c r="AG594" s="23"/>
      <c r="AH594" s="11"/>
      <c r="AI594" s="8"/>
      <c r="AJ594" s="8"/>
      <c r="AK594" s="76"/>
      <c r="AL594" s="73"/>
      <c r="AM594" s="73"/>
      <c r="AN594" s="73"/>
      <c r="AO594" s="73"/>
      <c r="AP594" s="23"/>
      <c r="AQ594" s="11"/>
      <c r="AR594" s="8"/>
      <c r="AS594" s="8"/>
      <c r="AT594" s="76"/>
      <c r="AU594" s="73"/>
      <c r="AV594" s="73"/>
      <c r="AW594" s="73"/>
      <c r="AX594" s="73"/>
      <c r="AY594" s="11"/>
      <c r="AZ594" s="23"/>
      <c r="BA594" s="11"/>
      <c r="BB594" s="8"/>
      <c r="BC594" s="8"/>
      <c r="BD594" s="76"/>
      <c r="BE594" s="73"/>
      <c r="BF594" s="73"/>
      <c r="BG594" s="73"/>
      <c r="BH594" s="73"/>
      <c r="BI594" s="23"/>
      <c r="BJ594" s="11"/>
      <c r="BK594" s="8"/>
      <c r="BL594" s="8"/>
      <c r="BM594" s="76"/>
      <c r="BN594" s="73"/>
      <c r="BO594" s="73"/>
      <c r="BP594" s="73"/>
      <c r="BQ594" s="73"/>
      <c r="BR594" s="11"/>
      <c r="BS594" s="23"/>
      <c r="BT594" s="11"/>
      <c r="BU594" s="8"/>
      <c r="BV594" s="8"/>
      <c r="BW594" s="76"/>
      <c r="BX594" s="73"/>
      <c r="BY594" s="73"/>
      <c r="BZ594" s="73"/>
      <c r="CA594" s="73"/>
      <c r="CB594" s="23"/>
      <c r="CC594" s="11"/>
      <c r="CD594" s="8"/>
      <c r="CE594" s="8"/>
      <c r="CF594" s="76"/>
      <c r="CG594" s="73"/>
      <c r="CH594" s="73"/>
      <c r="CI594" s="73"/>
      <c r="CJ594" s="73"/>
    </row>
    <row r="595" spans="1:88" ht="19.5" customHeight="1">
      <c r="A595" s="16"/>
      <c r="B595" s="11"/>
      <c r="C595" s="8"/>
      <c r="D595" s="8"/>
      <c r="E595" s="172"/>
      <c r="F595" s="170"/>
      <c r="G595" s="170"/>
      <c r="H595" s="170"/>
      <c r="I595" s="170"/>
      <c r="J595" s="170"/>
      <c r="K595" s="170"/>
      <c r="L595" s="168"/>
      <c r="M595" s="11"/>
      <c r="N595" s="16"/>
      <c r="O595" s="11"/>
      <c r="P595" s="8"/>
      <c r="Q595" s="8"/>
      <c r="R595" s="11"/>
      <c r="S595" s="170"/>
      <c r="T595" s="170"/>
      <c r="U595" s="170"/>
      <c r="V595" s="170"/>
      <c r="W595" s="170"/>
      <c r="X595" s="171"/>
      <c r="Y595" s="171"/>
      <c r="Z595" s="152"/>
      <c r="AA595" s="8"/>
      <c r="AB595" s="170"/>
      <c r="AC595" s="170"/>
      <c r="AD595" s="170"/>
      <c r="AE595" s="170"/>
      <c r="AF595" s="11"/>
      <c r="AG595" s="16"/>
      <c r="AH595" s="11"/>
      <c r="AI595" s="8"/>
      <c r="AJ595" s="8"/>
      <c r="AK595" s="102"/>
      <c r="AL595" s="84"/>
      <c r="AM595" s="84"/>
      <c r="AN595" s="84"/>
      <c r="AO595" s="84"/>
      <c r="AP595" s="16"/>
      <c r="AQ595" s="11"/>
      <c r="AR595" s="8"/>
      <c r="AS595" s="8"/>
      <c r="AT595" s="102"/>
      <c r="AU595" s="84"/>
      <c r="AV595" s="84"/>
      <c r="AW595" s="84"/>
      <c r="AX595" s="84"/>
      <c r="AY595" s="11"/>
      <c r="AZ595" s="16"/>
      <c r="BA595" s="11"/>
      <c r="BB595" s="8"/>
      <c r="BC595" s="8"/>
      <c r="BD595" s="102"/>
      <c r="BE595" s="84"/>
      <c r="BF595" s="84"/>
      <c r="BG595" s="84"/>
      <c r="BH595" s="84"/>
      <c r="BI595" s="16"/>
      <c r="BJ595" s="11"/>
      <c r="BK595" s="8"/>
      <c r="BL595" s="8"/>
      <c r="BM595" s="102"/>
      <c r="BN595" s="84"/>
      <c r="BO595" s="84"/>
      <c r="BP595" s="84"/>
      <c r="BQ595" s="84"/>
      <c r="BR595" s="11"/>
      <c r="BS595" s="16"/>
      <c r="BT595" s="11"/>
      <c r="BU595" s="8"/>
      <c r="BV595" s="8"/>
      <c r="BW595" s="102"/>
      <c r="BX595" s="84"/>
      <c r="BY595" s="84"/>
      <c r="BZ595" s="84"/>
      <c r="CA595" s="84"/>
      <c r="CB595" s="16"/>
      <c r="CC595" s="11"/>
      <c r="CD595" s="8"/>
      <c r="CE595" s="8"/>
      <c r="CF595" s="102"/>
      <c r="CG595" s="84"/>
      <c r="CH595" s="84"/>
      <c r="CI595" s="84"/>
      <c r="CJ595" s="84"/>
    </row>
    <row r="596" spans="1:88" ht="19.5" customHeight="1">
      <c r="A596" s="16"/>
      <c r="B596" s="11"/>
      <c r="C596" s="8"/>
      <c r="D596" s="8"/>
      <c r="E596" s="11"/>
      <c r="F596" s="170"/>
      <c r="G596" s="170"/>
      <c r="H596" s="170"/>
      <c r="I596" s="170"/>
      <c r="J596" s="170"/>
      <c r="K596" s="170"/>
      <c r="L596" s="168"/>
      <c r="M596" s="11"/>
      <c r="N596" s="16"/>
      <c r="O596" s="11"/>
      <c r="P596" s="8"/>
      <c r="Q596" s="8"/>
      <c r="R596" s="11"/>
      <c r="S596" s="170"/>
      <c r="T596" s="170"/>
      <c r="U596" s="170"/>
      <c r="V596" s="170"/>
      <c r="W596" s="170"/>
      <c r="X596" s="171"/>
      <c r="Y596" s="171"/>
      <c r="Z596" s="152"/>
      <c r="AA596" s="8"/>
      <c r="AB596" s="170"/>
      <c r="AC596" s="170"/>
      <c r="AD596" s="170"/>
      <c r="AE596" s="170"/>
      <c r="AF596" s="11"/>
      <c r="AG596" s="16"/>
      <c r="AH596" s="11"/>
      <c r="AI596" s="8"/>
      <c r="AJ596" s="8"/>
      <c r="AK596" s="76"/>
      <c r="AL596" s="73"/>
      <c r="AM596" s="73"/>
      <c r="AN596" s="73"/>
      <c r="AO596" s="73"/>
      <c r="AP596" s="16"/>
      <c r="AQ596" s="11"/>
      <c r="AR596" s="8"/>
      <c r="AS596" s="8"/>
      <c r="AT596" s="76"/>
      <c r="AU596" s="73"/>
      <c r="AV596" s="73"/>
      <c r="AW596" s="73"/>
      <c r="AX596" s="73"/>
      <c r="AY596" s="11"/>
      <c r="AZ596" s="16"/>
      <c r="BA596" s="11"/>
      <c r="BB596" s="8"/>
      <c r="BC596" s="8"/>
      <c r="BD596" s="76"/>
      <c r="BE596" s="73"/>
      <c r="BF596" s="73"/>
      <c r="BG596" s="73"/>
      <c r="BH596" s="73"/>
      <c r="BI596" s="16"/>
      <c r="BJ596" s="11"/>
      <c r="BK596" s="8"/>
      <c r="BL596" s="8"/>
      <c r="BM596" s="76"/>
      <c r="BN596" s="73"/>
      <c r="BO596" s="73"/>
      <c r="BP596" s="73"/>
      <c r="BQ596" s="73"/>
      <c r="BR596" s="11"/>
      <c r="BS596" s="16"/>
      <c r="BT596" s="11"/>
      <c r="BU596" s="8"/>
      <c r="BV596" s="8"/>
      <c r="BW596" s="76"/>
      <c r="BX596" s="73"/>
      <c r="BY596" s="73"/>
      <c r="BZ596" s="73"/>
      <c r="CA596" s="73"/>
      <c r="CB596" s="16"/>
      <c r="CC596" s="11"/>
      <c r="CD596" s="8"/>
      <c r="CE596" s="8"/>
      <c r="CF596" s="76"/>
      <c r="CG596" s="73"/>
      <c r="CH596" s="73"/>
      <c r="CI596" s="73"/>
      <c r="CJ596" s="73"/>
    </row>
    <row r="597" spans="1:88" ht="19.5" customHeight="1">
      <c r="A597" s="16"/>
      <c r="B597" s="11"/>
      <c r="C597" s="8"/>
      <c r="D597" s="8"/>
      <c r="E597" s="11"/>
      <c r="F597" s="170"/>
      <c r="G597" s="170"/>
      <c r="H597" s="170"/>
      <c r="I597" s="170"/>
      <c r="J597" s="170"/>
      <c r="K597" s="170"/>
      <c r="L597" s="168"/>
      <c r="M597" s="11"/>
      <c r="N597" s="16"/>
      <c r="O597" s="11"/>
      <c r="P597" s="8"/>
      <c r="Q597" s="8"/>
      <c r="R597" s="11"/>
      <c r="S597" s="170"/>
      <c r="T597" s="170"/>
      <c r="U597" s="170"/>
      <c r="V597" s="170"/>
      <c r="W597" s="170"/>
      <c r="X597" s="171"/>
      <c r="Y597" s="171"/>
      <c r="Z597" s="152"/>
      <c r="AA597" s="8"/>
      <c r="AB597" s="170"/>
      <c r="AC597" s="170"/>
      <c r="AD597" s="170"/>
      <c r="AE597" s="170"/>
      <c r="AF597" s="11"/>
      <c r="AG597" s="16"/>
      <c r="AH597" s="11"/>
      <c r="AI597" s="8"/>
      <c r="AJ597" s="8"/>
      <c r="AK597" s="76"/>
      <c r="AL597" s="11"/>
      <c r="AM597" s="11"/>
      <c r="AN597" s="11"/>
      <c r="AO597" s="11"/>
      <c r="AP597" s="16"/>
      <c r="AQ597" s="11"/>
      <c r="AR597" s="8"/>
      <c r="AS597" s="8"/>
      <c r="AT597" s="76"/>
      <c r="AU597" s="11"/>
      <c r="AV597" s="11"/>
      <c r="AW597" s="11"/>
      <c r="AX597" s="11"/>
      <c r="AY597" s="11"/>
      <c r="AZ597" s="16"/>
      <c r="BA597" s="11"/>
      <c r="BB597" s="8"/>
      <c r="BC597" s="8"/>
      <c r="BD597" s="76"/>
      <c r="BE597" s="11"/>
      <c r="BF597" s="11"/>
      <c r="BG597" s="11"/>
      <c r="BH597" s="11"/>
      <c r="BI597" s="16"/>
      <c r="BJ597" s="11"/>
      <c r="BK597" s="8"/>
      <c r="BL597" s="8"/>
      <c r="BM597" s="76"/>
      <c r="BN597" s="11"/>
      <c r="BO597" s="11"/>
      <c r="BP597" s="11"/>
      <c r="BQ597" s="11"/>
      <c r="BR597" s="11"/>
      <c r="BS597" s="16"/>
      <c r="BT597" s="11"/>
      <c r="BU597" s="8"/>
      <c r="BV597" s="8"/>
      <c r="BW597" s="76"/>
      <c r="BX597" s="11"/>
      <c r="BY597" s="11"/>
      <c r="BZ597" s="11"/>
      <c r="CA597" s="11"/>
      <c r="CB597" s="16"/>
      <c r="CC597" s="11"/>
      <c r="CD597" s="8"/>
      <c r="CE597" s="8"/>
      <c r="CF597" s="76"/>
      <c r="CG597" s="11"/>
      <c r="CH597" s="11"/>
      <c r="CI597" s="11"/>
      <c r="CJ597" s="11"/>
    </row>
    <row r="598" spans="1:88" ht="19.5" customHeight="1">
      <c r="A598" s="16"/>
      <c r="B598" s="11"/>
      <c r="C598" s="8"/>
      <c r="D598" s="8"/>
      <c r="E598" s="11"/>
      <c r="F598" s="170"/>
      <c r="G598" s="170"/>
      <c r="H598" s="170"/>
      <c r="I598" s="170"/>
      <c r="J598" s="170"/>
      <c r="K598" s="170"/>
      <c r="L598" s="168"/>
      <c r="M598" s="11"/>
      <c r="N598" s="16"/>
      <c r="O598" s="11"/>
      <c r="P598" s="8"/>
      <c r="Q598" s="8"/>
      <c r="R598" s="11"/>
      <c r="S598" s="170"/>
      <c r="T598" s="170"/>
      <c r="U598" s="170"/>
      <c r="V598" s="170"/>
      <c r="W598" s="170"/>
      <c r="X598" s="171"/>
      <c r="Y598" s="171"/>
      <c r="Z598" s="152"/>
      <c r="AA598" s="8"/>
      <c r="AB598" s="170"/>
      <c r="AC598" s="170"/>
      <c r="AD598" s="170"/>
      <c r="AE598" s="170"/>
      <c r="AF598" s="11"/>
      <c r="AG598" s="11"/>
      <c r="AH598" s="11"/>
      <c r="AI598" s="11"/>
      <c r="AJ598" s="11"/>
      <c r="AK598" s="11"/>
      <c r="AL598" s="73"/>
      <c r="AM598" s="73"/>
      <c r="AN598" s="73"/>
      <c r="AO598" s="73"/>
      <c r="AP598" s="11"/>
      <c r="AQ598" s="11"/>
      <c r="AR598" s="11"/>
      <c r="AS598" s="11"/>
      <c r="AT598" s="11"/>
      <c r="AU598" s="73"/>
      <c r="AV598" s="73"/>
      <c r="AW598" s="73"/>
      <c r="AX598" s="73"/>
      <c r="AY598" s="11"/>
      <c r="AZ598" s="11"/>
      <c r="BA598" s="11"/>
      <c r="BB598" s="11"/>
      <c r="BC598" s="11"/>
      <c r="BD598" s="11"/>
      <c r="BE598" s="73"/>
      <c r="BF598" s="73"/>
      <c r="BG598" s="73"/>
      <c r="BH598" s="73"/>
      <c r="BI598" s="11"/>
      <c r="BJ598" s="11"/>
      <c r="BK598" s="11"/>
      <c r="BL598" s="11"/>
      <c r="BM598" s="11"/>
      <c r="BN598" s="73"/>
      <c r="BO598" s="73"/>
      <c r="BP598" s="73"/>
      <c r="BQ598" s="73"/>
      <c r="BR598" s="11"/>
      <c r="BS598" s="11"/>
      <c r="BT598" s="11"/>
      <c r="BU598" s="11"/>
      <c r="BV598" s="11"/>
      <c r="BW598" s="11"/>
      <c r="BX598" s="73"/>
      <c r="BY598" s="73"/>
      <c r="BZ598" s="73"/>
      <c r="CA598" s="73"/>
      <c r="CB598" s="11"/>
      <c r="CC598" s="11"/>
      <c r="CD598" s="11"/>
      <c r="CE598" s="11"/>
      <c r="CF598" s="11"/>
      <c r="CG598" s="73"/>
      <c r="CH598" s="73"/>
      <c r="CI598" s="73"/>
      <c r="CJ598" s="73"/>
    </row>
    <row r="599" spans="1:88" ht="19.5" customHeight="1">
      <c r="A599" s="23"/>
      <c r="B599" s="11"/>
      <c r="C599" s="8"/>
      <c r="D599" s="8"/>
      <c r="E599" s="11"/>
      <c r="F599" s="170"/>
      <c r="G599" s="170"/>
      <c r="H599" s="170"/>
      <c r="I599" s="170"/>
      <c r="J599" s="170"/>
      <c r="K599" s="170"/>
      <c r="L599" s="168"/>
      <c r="M599" s="11"/>
      <c r="N599" s="16"/>
      <c r="O599" s="11"/>
      <c r="P599" s="8"/>
      <c r="Q599" s="8"/>
      <c r="R599" s="172"/>
      <c r="S599" s="170"/>
      <c r="T599" s="170"/>
      <c r="U599" s="170"/>
      <c r="V599" s="170"/>
      <c r="W599" s="170"/>
      <c r="X599" s="171"/>
      <c r="Y599" s="171"/>
      <c r="Z599" s="152"/>
      <c r="AA599" s="8"/>
      <c r="AB599" s="170"/>
      <c r="AC599" s="170"/>
      <c r="AD599" s="170"/>
      <c r="AE599" s="170"/>
      <c r="AF599" s="11"/>
      <c r="AG599" s="16"/>
      <c r="AH599" s="11"/>
      <c r="AI599" s="8"/>
      <c r="AJ599" s="8"/>
      <c r="AK599" s="76"/>
      <c r="AL599" s="73"/>
      <c r="AM599" s="73"/>
      <c r="AN599" s="73"/>
      <c r="AO599" s="73"/>
      <c r="AP599" s="16"/>
      <c r="AQ599" s="11"/>
      <c r="AR599" s="8"/>
      <c r="AS599" s="8"/>
      <c r="AT599" s="76"/>
      <c r="AU599" s="73"/>
      <c r="AV599" s="73"/>
      <c r="AW599" s="73"/>
      <c r="AX599" s="73"/>
      <c r="AY599" s="11"/>
      <c r="AZ599" s="16"/>
      <c r="BA599" s="11"/>
      <c r="BB599" s="8"/>
      <c r="BC599" s="8"/>
      <c r="BD599" s="76"/>
      <c r="BE599" s="73"/>
      <c r="BF599" s="73"/>
      <c r="BG599" s="73"/>
      <c r="BH599" s="73"/>
      <c r="BI599" s="16"/>
      <c r="BJ599" s="11"/>
      <c r="BK599" s="8"/>
      <c r="BL599" s="8"/>
      <c r="BM599" s="76"/>
      <c r="BN599" s="73"/>
      <c r="BO599" s="73"/>
      <c r="BP599" s="73"/>
      <c r="BQ599" s="73"/>
      <c r="BR599" s="11"/>
      <c r="BS599" s="16"/>
      <c r="BT599" s="11"/>
      <c r="BU599" s="8"/>
      <c r="BV599" s="8"/>
      <c r="BW599" s="76"/>
      <c r="BX599" s="73"/>
      <c r="BY599" s="73"/>
      <c r="BZ599" s="73"/>
      <c r="CA599" s="73"/>
      <c r="CB599" s="16"/>
      <c r="CC599" s="11"/>
      <c r="CD599" s="8"/>
      <c r="CE599" s="8"/>
      <c r="CF599" s="76"/>
      <c r="CG599" s="73"/>
      <c r="CH599" s="73"/>
      <c r="CI599" s="73"/>
      <c r="CJ599" s="73"/>
    </row>
    <row r="600" spans="1:88" ht="19.5" customHeight="1">
      <c r="A600" s="16"/>
      <c r="B600" s="11"/>
      <c r="C600" s="8"/>
      <c r="D600" s="8"/>
      <c r="E600" s="11"/>
      <c r="F600" s="170"/>
      <c r="G600" s="170"/>
      <c r="H600" s="170"/>
      <c r="I600" s="170"/>
      <c r="J600" s="170"/>
      <c r="K600" s="170"/>
      <c r="L600" s="168"/>
      <c r="M600" s="11"/>
      <c r="N600" s="16"/>
      <c r="O600" s="11"/>
      <c r="P600" s="11"/>
      <c r="Q600" s="11"/>
      <c r="R600" s="11"/>
      <c r="S600" s="170"/>
      <c r="T600" s="170"/>
      <c r="U600" s="170"/>
      <c r="V600" s="170"/>
      <c r="W600" s="170"/>
      <c r="X600" s="171"/>
      <c r="Y600" s="171"/>
      <c r="Z600" s="152"/>
      <c r="AA600" s="8"/>
      <c r="AB600" s="170"/>
      <c r="AC600" s="170"/>
      <c r="AD600" s="170"/>
      <c r="AE600" s="170"/>
      <c r="AF600" s="11"/>
      <c r="AG600" s="23"/>
      <c r="AH600" s="11"/>
      <c r="AI600" s="8"/>
      <c r="AJ600" s="8"/>
      <c r="AK600" s="76"/>
      <c r="AL600" s="73"/>
      <c r="AM600" s="73"/>
      <c r="AN600" s="73"/>
      <c r="AO600" s="73"/>
      <c r="AP600" s="23"/>
      <c r="AQ600" s="11"/>
      <c r="AR600" s="8"/>
      <c r="AS600" s="8"/>
      <c r="AT600" s="76"/>
      <c r="AU600" s="73"/>
      <c r="AV600" s="73"/>
      <c r="AW600" s="73"/>
      <c r="AX600" s="73"/>
      <c r="AY600" s="11"/>
      <c r="AZ600" s="23"/>
      <c r="BA600" s="11"/>
      <c r="BB600" s="8"/>
      <c r="BC600" s="8"/>
      <c r="BD600" s="76"/>
      <c r="BE600" s="73"/>
      <c r="BF600" s="73"/>
      <c r="BG600" s="73"/>
      <c r="BH600" s="73"/>
      <c r="BI600" s="23"/>
      <c r="BJ600" s="11"/>
      <c r="BK600" s="8"/>
      <c r="BL600" s="8"/>
      <c r="BM600" s="76"/>
      <c r="BN600" s="73"/>
      <c r="BO600" s="73"/>
      <c r="BP600" s="73"/>
      <c r="BQ600" s="73"/>
      <c r="BR600" s="11"/>
      <c r="BS600" s="23"/>
      <c r="BT600" s="11"/>
      <c r="BU600" s="8"/>
      <c r="BV600" s="8"/>
      <c r="BW600" s="76"/>
      <c r="BX600" s="73"/>
      <c r="BY600" s="73"/>
      <c r="BZ600" s="73"/>
      <c r="CA600" s="73"/>
      <c r="CB600" s="23"/>
      <c r="CC600" s="11"/>
      <c r="CD600" s="8"/>
      <c r="CE600" s="8"/>
      <c r="CF600" s="76"/>
      <c r="CG600" s="73"/>
      <c r="CH600" s="73"/>
      <c r="CI600" s="73"/>
      <c r="CJ600" s="73"/>
    </row>
    <row r="601" spans="1:88" ht="19.5" customHeight="1">
      <c r="A601" s="16"/>
      <c r="B601" s="11"/>
      <c r="C601" s="8"/>
      <c r="D601" s="8"/>
      <c r="E601" s="11"/>
      <c r="F601" s="170"/>
      <c r="G601" s="170"/>
      <c r="H601" s="170"/>
      <c r="I601" s="170"/>
      <c r="J601" s="170"/>
      <c r="K601" s="170"/>
      <c r="L601" s="168"/>
      <c r="M601" s="11"/>
      <c r="N601" s="16"/>
      <c r="O601" s="11"/>
      <c r="P601" s="11"/>
      <c r="Q601" s="11"/>
      <c r="R601" s="11"/>
      <c r="S601" s="170"/>
      <c r="T601" s="170"/>
      <c r="U601" s="170"/>
      <c r="V601" s="170"/>
      <c r="W601" s="170"/>
      <c r="X601" s="171"/>
      <c r="Y601" s="171"/>
      <c r="Z601" s="152"/>
      <c r="AA601" s="8"/>
      <c r="AB601" s="170"/>
      <c r="AC601" s="170"/>
      <c r="AD601" s="170"/>
      <c r="AE601" s="170"/>
      <c r="AF601" s="11"/>
      <c r="AG601" s="16"/>
      <c r="AH601" s="11"/>
      <c r="AI601" s="8"/>
      <c r="AJ601" s="8"/>
      <c r="AK601" s="76"/>
      <c r="AL601" s="73"/>
      <c r="AM601" s="73"/>
      <c r="AN601" s="73"/>
      <c r="AO601" s="73"/>
      <c r="AP601" s="16"/>
      <c r="AQ601" s="11"/>
      <c r="AR601" s="8"/>
      <c r="AS601" s="8"/>
      <c r="AT601" s="76"/>
      <c r="AU601" s="73"/>
      <c r="AV601" s="73"/>
      <c r="AW601" s="73"/>
      <c r="AX601" s="73"/>
      <c r="AY601" s="11"/>
      <c r="AZ601" s="16"/>
      <c r="BA601" s="11"/>
      <c r="BB601" s="8"/>
      <c r="BC601" s="8"/>
      <c r="BD601" s="76"/>
      <c r="BE601" s="73"/>
      <c r="BF601" s="73"/>
      <c r="BG601" s="73"/>
      <c r="BH601" s="73"/>
      <c r="BI601" s="16"/>
      <c r="BJ601" s="11"/>
      <c r="BK601" s="8"/>
      <c r="BL601" s="8"/>
      <c r="BM601" s="76"/>
      <c r="BN601" s="73"/>
      <c r="BO601" s="73"/>
      <c r="BP601" s="73"/>
      <c r="BQ601" s="73"/>
      <c r="BR601" s="11"/>
      <c r="BS601" s="16"/>
      <c r="BT601" s="11"/>
      <c r="BU601" s="8"/>
      <c r="BV601" s="8"/>
      <c r="BW601" s="76"/>
      <c r="BX601" s="73"/>
      <c r="BY601" s="73"/>
      <c r="BZ601" s="73"/>
      <c r="CA601" s="73"/>
      <c r="CB601" s="16"/>
      <c r="CC601" s="11"/>
      <c r="CD601" s="8"/>
      <c r="CE601" s="8"/>
      <c r="CF601" s="76"/>
      <c r="CG601" s="73"/>
      <c r="CH601" s="73"/>
      <c r="CI601" s="73"/>
      <c r="CJ601" s="73"/>
    </row>
    <row r="602" spans="1:88" ht="19.5" customHeight="1">
      <c r="A602" s="16"/>
      <c r="B602" s="11"/>
      <c r="C602" s="8"/>
      <c r="D602" s="8"/>
      <c r="E602" s="11"/>
      <c r="F602" s="170"/>
      <c r="G602" s="170"/>
      <c r="H602" s="170"/>
      <c r="I602" s="170"/>
      <c r="J602" s="170"/>
      <c r="K602" s="170"/>
      <c r="L602" s="168"/>
      <c r="M602" s="11"/>
      <c r="N602" s="11"/>
      <c r="O602" s="8"/>
      <c r="P602" s="8"/>
      <c r="Q602" s="8"/>
      <c r="R602" s="11"/>
      <c r="S602" s="170"/>
      <c r="T602" s="170"/>
      <c r="U602" s="170"/>
      <c r="V602" s="170"/>
      <c r="W602" s="170"/>
      <c r="X602" s="171"/>
      <c r="Y602" s="171"/>
      <c r="Z602" s="152"/>
      <c r="AA602" s="8"/>
      <c r="AB602" s="170"/>
      <c r="AC602" s="170"/>
      <c r="AD602" s="170"/>
      <c r="AE602" s="170"/>
      <c r="AF602" s="11"/>
      <c r="AG602" s="16"/>
      <c r="AH602" s="11"/>
      <c r="AI602" s="8"/>
      <c r="AJ602" s="8"/>
      <c r="AK602" s="102"/>
      <c r="AL602" s="84"/>
      <c r="AM602" s="84"/>
      <c r="AN602" s="84"/>
      <c r="AO602" s="84"/>
      <c r="AP602" s="16"/>
      <c r="AQ602" s="11"/>
      <c r="AR602" s="8"/>
      <c r="AS602" s="8"/>
      <c r="AT602" s="102"/>
      <c r="AU602" s="84"/>
      <c r="AV602" s="84"/>
      <c r="AW602" s="84"/>
      <c r="AX602" s="84"/>
      <c r="AY602" s="11"/>
      <c r="AZ602" s="16"/>
      <c r="BA602" s="11"/>
      <c r="BB602" s="8"/>
      <c r="BC602" s="8"/>
      <c r="BD602" s="102"/>
      <c r="BE602" s="84"/>
      <c r="BF602" s="84"/>
      <c r="BG602" s="84"/>
      <c r="BH602" s="84"/>
      <c r="BI602" s="16"/>
      <c r="BJ602" s="11"/>
      <c r="BK602" s="8"/>
      <c r="BL602" s="8"/>
      <c r="BM602" s="102"/>
      <c r="BN602" s="84"/>
      <c r="BO602" s="84"/>
      <c r="BP602" s="84"/>
      <c r="BQ602" s="84"/>
      <c r="BR602" s="11"/>
      <c r="BS602" s="16"/>
      <c r="BT602" s="11"/>
      <c r="BU602" s="8"/>
      <c r="BV602" s="8"/>
      <c r="BW602" s="102"/>
      <c r="BX602" s="84"/>
      <c r="BY602" s="84"/>
      <c r="BZ602" s="84"/>
      <c r="CA602" s="84"/>
      <c r="CB602" s="16"/>
      <c r="CC602" s="11"/>
      <c r="CD602" s="8"/>
      <c r="CE602" s="8"/>
      <c r="CF602" s="102"/>
      <c r="CG602" s="84"/>
      <c r="CH602" s="84"/>
      <c r="CI602" s="84"/>
      <c r="CJ602" s="84"/>
    </row>
    <row r="603" spans="1:88" ht="19.5" customHeight="1">
      <c r="A603" s="16"/>
      <c r="B603" s="11"/>
      <c r="C603" s="8"/>
      <c r="D603" s="8"/>
      <c r="E603" s="11"/>
      <c r="F603" s="170"/>
      <c r="G603" s="170"/>
      <c r="H603" s="170"/>
      <c r="I603" s="170"/>
      <c r="J603" s="170"/>
      <c r="K603" s="170"/>
      <c r="L603" s="168"/>
      <c r="M603" s="11"/>
      <c r="N603" s="11"/>
      <c r="O603" s="11"/>
      <c r="P603" s="11"/>
      <c r="Q603" s="11"/>
      <c r="R603" s="11"/>
      <c r="S603" s="170"/>
      <c r="T603" s="170"/>
      <c r="U603" s="170"/>
      <c r="V603" s="170"/>
      <c r="W603" s="170"/>
      <c r="X603" s="171"/>
      <c r="Y603" s="171"/>
      <c r="Z603" s="152"/>
      <c r="AA603" s="8"/>
      <c r="AB603" s="170"/>
      <c r="AC603" s="170"/>
      <c r="AD603" s="170"/>
      <c r="AE603" s="170"/>
      <c r="AF603" s="11"/>
      <c r="AG603" s="16"/>
      <c r="AH603" s="11"/>
      <c r="AI603" s="8"/>
      <c r="AJ603" s="8"/>
      <c r="AK603" s="76"/>
      <c r="AL603" s="73"/>
      <c r="AM603" s="73"/>
      <c r="AN603" s="73"/>
      <c r="AO603" s="73"/>
      <c r="AP603" s="16"/>
      <c r="AQ603" s="11"/>
      <c r="AR603" s="8"/>
      <c r="AS603" s="8"/>
      <c r="AT603" s="76"/>
      <c r="AU603" s="73"/>
      <c r="AV603" s="73"/>
      <c r="AW603" s="73"/>
      <c r="AX603" s="73"/>
      <c r="AY603" s="11"/>
      <c r="AZ603" s="16"/>
      <c r="BA603" s="11"/>
      <c r="BB603" s="8"/>
      <c r="BC603" s="8"/>
      <c r="BD603" s="76"/>
      <c r="BE603" s="73"/>
      <c r="BF603" s="73"/>
      <c r="BG603" s="73"/>
      <c r="BH603" s="73"/>
      <c r="BI603" s="16"/>
      <c r="BJ603" s="11"/>
      <c r="BK603" s="8"/>
      <c r="BL603" s="8"/>
      <c r="BM603" s="76"/>
      <c r="BN603" s="73"/>
      <c r="BO603" s="73"/>
      <c r="BP603" s="73"/>
      <c r="BQ603" s="73"/>
      <c r="BR603" s="11"/>
      <c r="BS603" s="16"/>
      <c r="BT603" s="11"/>
      <c r="BU603" s="8"/>
      <c r="BV603" s="8"/>
      <c r="BW603" s="76"/>
      <c r="BX603" s="73"/>
      <c r="BY603" s="73"/>
      <c r="BZ603" s="73"/>
      <c r="CA603" s="73"/>
      <c r="CB603" s="16"/>
      <c r="CC603" s="11"/>
      <c r="CD603" s="8"/>
      <c r="CE603" s="8"/>
      <c r="CF603" s="76"/>
      <c r="CG603" s="73"/>
      <c r="CH603" s="73"/>
      <c r="CI603" s="73"/>
      <c r="CJ603" s="73"/>
    </row>
    <row r="604" spans="1:88" ht="19.5" customHeight="1">
      <c r="A604" s="16"/>
      <c r="B604" s="11"/>
      <c r="C604" s="8"/>
      <c r="D604" s="8"/>
      <c r="E604" s="11"/>
      <c r="F604" s="170"/>
      <c r="G604" s="170"/>
      <c r="H604" s="170"/>
      <c r="I604" s="170"/>
      <c r="J604" s="170"/>
      <c r="K604" s="170"/>
      <c r="L604" s="168"/>
      <c r="M604" s="11"/>
      <c r="N604" s="8"/>
      <c r="O604" s="10"/>
      <c r="P604" s="10"/>
      <c r="Q604" s="10"/>
      <c r="R604" s="11"/>
      <c r="S604" s="170"/>
      <c r="T604" s="170"/>
      <c r="U604" s="170"/>
      <c r="V604" s="170"/>
      <c r="W604" s="170"/>
      <c r="X604" s="171"/>
      <c r="Y604" s="171"/>
      <c r="Z604" s="152"/>
      <c r="AA604" s="8"/>
      <c r="AB604" s="170"/>
      <c r="AC604" s="170"/>
      <c r="AD604" s="170"/>
      <c r="AE604" s="170"/>
      <c r="AF604" s="11"/>
      <c r="AG604" s="16"/>
      <c r="AH604" s="11"/>
      <c r="AI604" s="8"/>
      <c r="AJ604" s="8"/>
      <c r="AK604" s="76"/>
      <c r="AL604" s="73"/>
      <c r="AM604" s="73"/>
      <c r="AN604" s="73"/>
      <c r="AO604" s="73"/>
      <c r="AP604" s="16"/>
      <c r="AQ604" s="11"/>
      <c r="AR604" s="8"/>
      <c r="AS604" s="8"/>
      <c r="AT604" s="76"/>
      <c r="AU604" s="73"/>
      <c r="AV604" s="73"/>
      <c r="AW604" s="73"/>
      <c r="AX604" s="73"/>
      <c r="AY604" s="11"/>
      <c r="AZ604" s="16"/>
      <c r="BA604" s="11"/>
      <c r="BB604" s="8"/>
      <c r="BC604" s="8"/>
      <c r="BD604" s="76"/>
      <c r="BE604" s="73"/>
      <c r="BF604" s="73"/>
      <c r="BG604" s="73"/>
      <c r="BH604" s="73"/>
      <c r="BI604" s="16"/>
      <c r="BJ604" s="11"/>
      <c r="BK604" s="8"/>
      <c r="BL604" s="8"/>
      <c r="BM604" s="76"/>
      <c r="BN604" s="73"/>
      <c r="BO604" s="73"/>
      <c r="BP604" s="73"/>
      <c r="BQ604" s="73"/>
      <c r="BR604" s="11"/>
      <c r="BS604" s="16"/>
      <c r="BT604" s="11"/>
      <c r="BU604" s="8"/>
      <c r="BV604" s="8"/>
      <c r="BW604" s="76"/>
      <c r="BX604" s="73"/>
      <c r="BY604" s="73"/>
      <c r="BZ604" s="73"/>
      <c r="CA604" s="73"/>
      <c r="CB604" s="16"/>
      <c r="CC604" s="11"/>
      <c r="CD604" s="8"/>
      <c r="CE604" s="8"/>
      <c r="CF604" s="76"/>
      <c r="CG604" s="73"/>
      <c r="CH604" s="73"/>
      <c r="CI604" s="73"/>
      <c r="CJ604" s="73"/>
    </row>
    <row r="605" spans="1:88" ht="19.5" customHeight="1">
      <c r="A605" s="16"/>
      <c r="B605" s="11"/>
      <c r="C605" s="8"/>
      <c r="D605" s="8"/>
      <c r="E605" s="11"/>
      <c r="F605" s="170"/>
      <c r="G605" s="170"/>
      <c r="H605" s="170"/>
      <c r="I605" s="170"/>
      <c r="J605" s="170"/>
      <c r="K605" s="170"/>
      <c r="L605" s="168"/>
      <c r="M605" s="11"/>
      <c r="N605" s="11"/>
      <c r="O605" s="11"/>
      <c r="P605" s="11"/>
      <c r="Q605" s="11"/>
      <c r="R605" s="177"/>
      <c r="S605" s="11"/>
      <c r="T605" s="11"/>
      <c r="U605" s="11"/>
      <c r="V605" s="11"/>
      <c r="W605" s="11"/>
      <c r="X605" s="157"/>
      <c r="Y605" s="157"/>
      <c r="Z605" s="152"/>
      <c r="AA605" s="8"/>
      <c r="AB605" s="170"/>
      <c r="AC605" s="170"/>
      <c r="AD605" s="170"/>
      <c r="AE605" s="170"/>
      <c r="AF605" s="11"/>
      <c r="AG605" s="16"/>
      <c r="AH605" s="11"/>
      <c r="AI605" s="8"/>
      <c r="AJ605" s="8"/>
      <c r="AK605" s="76"/>
      <c r="AL605" s="73"/>
      <c r="AM605" s="73"/>
      <c r="AN605" s="73"/>
      <c r="AO605" s="73"/>
      <c r="AP605" s="16"/>
      <c r="AQ605" s="11"/>
      <c r="AR605" s="8"/>
      <c r="AS605" s="8"/>
      <c r="AT605" s="76"/>
      <c r="AU605" s="73"/>
      <c r="AV605" s="73"/>
      <c r="AW605" s="73"/>
      <c r="AX605" s="73"/>
      <c r="AY605" s="11"/>
      <c r="AZ605" s="16"/>
      <c r="BA605" s="11"/>
      <c r="BB605" s="8"/>
      <c r="BC605" s="8"/>
      <c r="BD605" s="76"/>
      <c r="BE605" s="73"/>
      <c r="BF605" s="73"/>
      <c r="BG605" s="73"/>
      <c r="BH605" s="73"/>
      <c r="BI605" s="16"/>
      <c r="BJ605" s="11"/>
      <c r="BK605" s="8"/>
      <c r="BL605" s="8"/>
      <c r="BM605" s="76"/>
      <c r="BN605" s="73"/>
      <c r="BO605" s="73"/>
      <c r="BP605" s="73"/>
      <c r="BQ605" s="73"/>
      <c r="BR605" s="11"/>
      <c r="BS605" s="16"/>
      <c r="BT605" s="11"/>
      <c r="BU605" s="8"/>
      <c r="BV605" s="8"/>
      <c r="BW605" s="76"/>
      <c r="BX605" s="73"/>
      <c r="BY605" s="73"/>
      <c r="BZ605" s="73"/>
      <c r="CA605" s="73"/>
      <c r="CB605" s="16"/>
      <c r="CC605" s="11"/>
      <c r="CD605" s="8"/>
      <c r="CE605" s="8"/>
      <c r="CF605" s="76"/>
      <c r="CG605" s="73"/>
      <c r="CH605" s="73"/>
      <c r="CI605" s="73"/>
      <c r="CJ605" s="73"/>
    </row>
    <row r="606" spans="1:88" ht="19.5" customHeight="1">
      <c r="A606" s="16"/>
      <c r="B606" s="11"/>
      <c r="C606" s="8"/>
      <c r="D606" s="8"/>
      <c r="E606" s="172"/>
      <c r="F606" s="170"/>
      <c r="G606" s="170"/>
      <c r="H606" s="170"/>
      <c r="I606" s="170"/>
      <c r="J606" s="170"/>
      <c r="K606" s="170"/>
      <c r="L606" s="168"/>
      <c r="M606" s="11"/>
      <c r="N606" s="8"/>
      <c r="O606" s="11"/>
      <c r="P606" s="11"/>
      <c r="Q606" s="11"/>
      <c r="R606" s="11"/>
      <c r="S606" s="11"/>
      <c r="T606" s="11"/>
      <c r="U606" s="11"/>
      <c r="V606" s="11"/>
      <c r="W606" s="11"/>
      <c r="X606" s="157"/>
      <c r="Y606" s="157"/>
      <c r="Z606" s="152"/>
      <c r="AA606" s="8"/>
      <c r="AB606" s="170"/>
      <c r="AC606" s="170"/>
      <c r="AD606" s="170"/>
      <c r="AE606" s="170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</row>
    <row r="607" spans="1:88" ht="19.5" customHeight="1">
      <c r="A607" s="11"/>
      <c r="B607" s="11"/>
      <c r="C607" s="11"/>
      <c r="D607" s="11"/>
      <c r="E607" s="11"/>
      <c r="F607" s="170"/>
      <c r="G607" s="170"/>
      <c r="H607" s="170"/>
      <c r="I607" s="170"/>
      <c r="J607" s="170"/>
      <c r="K607" s="170"/>
      <c r="L607" s="168"/>
      <c r="M607" s="11"/>
      <c r="N607" s="11"/>
      <c r="O607" s="8"/>
      <c r="P607" s="8"/>
      <c r="Q607" s="8"/>
      <c r="R607" s="11"/>
      <c r="S607" s="178"/>
      <c r="T607" s="178"/>
      <c r="U607" s="178"/>
      <c r="V607" s="178"/>
      <c r="W607" s="178"/>
      <c r="X607" s="179"/>
      <c r="Y607" s="179"/>
      <c r="Z607" s="152"/>
      <c r="AA607" s="11"/>
      <c r="AB607" s="170"/>
      <c r="AC607" s="170"/>
      <c r="AD607" s="170"/>
      <c r="AE607" s="170"/>
      <c r="AF607" s="11"/>
      <c r="AG607" s="16"/>
      <c r="AH607" s="11"/>
      <c r="AI607" s="8"/>
      <c r="AJ607" s="8"/>
      <c r="AK607" s="76"/>
      <c r="AL607" s="73"/>
      <c r="AM607" s="73"/>
      <c r="AN607" s="73"/>
      <c r="AO607" s="73"/>
      <c r="AP607" s="16"/>
      <c r="AQ607" s="11"/>
      <c r="AR607" s="8"/>
      <c r="AS607" s="8"/>
      <c r="AT607" s="76"/>
      <c r="AU607" s="73"/>
      <c r="AV607" s="73"/>
      <c r="AW607" s="73"/>
      <c r="AX607" s="73"/>
      <c r="AY607" s="11"/>
      <c r="AZ607" s="16"/>
      <c r="BA607" s="11"/>
      <c r="BB607" s="8"/>
      <c r="BC607" s="8"/>
      <c r="BD607" s="76"/>
      <c r="BE607" s="73"/>
      <c r="BF607" s="73"/>
      <c r="BG607" s="73"/>
      <c r="BH607" s="73"/>
      <c r="BI607" s="16"/>
      <c r="BJ607" s="11"/>
      <c r="BK607" s="8"/>
      <c r="BL607" s="8"/>
      <c r="BM607" s="76"/>
      <c r="BN607" s="73"/>
      <c r="BO607" s="73"/>
      <c r="BP607" s="73"/>
      <c r="BQ607" s="73"/>
      <c r="BR607" s="11"/>
      <c r="BS607" s="16"/>
      <c r="BT607" s="11"/>
      <c r="BU607" s="8"/>
      <c r="BV607" s="8"/>
      <c r="BW607" s="76"/>
      <c r="BX607" s="73"/>
      <c r="BY607" s="73"/>
      <c r="BZ607" s="73"/>
      <c r="CA607" s="73"/>
      <c r="CB607" s="16"/>
      <c r="CC607" s="11"/>
      <c r="CD607" s="8"/>
      <c r="CE607" s="8"/>
      <c r="CF607" s="76"/>
      <c r="CG607" s="73"/>
      <c r="CH607" s="73"/>
      <c r="CI607" s="73"/>
      <c r="CJ607" s="73"/>
    </row>
    <row r="608" spans="1:88" ht="19.5" customHeight="1">
      <c r="A608" s="11"/>
      <c r="B608" s="11"/>
      <c r="C608" s="11"/>
      <c r="D608" s="11"/>
      <c r="E608" s="11"/>
      <c r="F608" s="170"/>
      <c r="G608" s="170"/>
      <c r="H608" s="170"/>
      <c r="I608" s="170"/>
      <c r="J608" s="170"/>
      <c r="K608" s="170"/>
      <c r="L608" s="168"/>
      <c r="M608" s="11"/>
      <c r="N608" s="11"/>
      <c r="O608" s="8"/>
      <c r="P608" s="8"/>
      <c r="Q608" s="8"/>
      <c r="R608" s="8"/>
      <c r="S608" s="8"/>
      <c r="T608" s="8"/>
      <c r="U608" s="8"/>
      <c r="V608" s="8"/>
      <c r="W608" s="8"/>
      <c r="X608" s="97"/>
      <c r="Y608" s="97"/>
      <c r="Z608" s="167"/>
      <c r="AA608" s="11"/>
      <c r="AB608" s="170"/>
      <c r="AC608" s="170"/>
      <c r="AD608" s="170"/>
      <c r="AE608" s="170"/>
      <c r="AF608" s="11"/>
      <c r="AG608" s="16"/>
      <c r="AH608" s="11"/>
      <c r="AI608" s="8"/>
      <c r="AJ608" s="8"/>
      <c r="AK608" s="153"/>
      <c r="AL608" s="73"/>
      <c r="AM608" s="73"/>
      <c r="AN608" s="73"/>
      <c r="AO608" s="73"/>
      <c r="AP608" s="16"/>
      <c r="AQ608" s="11"/>
      <c r="AR608" s="8"/>
      <c r="AS608" s="8"/>
      <c r="AT608" s="153"/>
      <c r="AU608" s="73"/>
      <c r="AV608" s="73"/>
      <c r="AW608" s="73"/>
      <c r="AX608" s="73"/>
      <c r="AY608" s="11"/>
      <c r="AZ608" s="16"/>
      <c r="BA608" s="11"/>
      <c r="BB608" s="8"/>
      <c r="BC608" s="8"/>
      <c r="BD608" s="153"/>
      <c r="BE608" s="73"/>
      <c r="BF608" s="73"/>
      <c r="BG608" s="73"/>
      <c r="BH608" s="73"/>
      <c r="BI608" s="16"/>
      <c r="BJ608" s="11"/>
      <c r="BK608" s="8"/>
      <c r="BL608" s="8"/>
      <c r="BM608" s="153"/>
      <c r="BN608" s="73"/>
      <c r="BO608" s="73"/>
      <c r="BP608" s="73"/>
      <c r="BQ608" s="73"/>
      <c r="BR608" s="11"/>
      <c r="BS608" s="16"/>
      <c r="BT608" s="11"/>
      <c r="BU608" s="8"/>
      <c r="BV608" s="8"/>
      <c r="BW608" s="153"/>
      <c r="BX608" s="73"/>
      <c r="BY608" s="73"/>
      <c r="BZ608" s="73"/>
      <c r="CA608" s="73"/>
      <c r="CB608" s="16"/>
      <c r="CC608" s="11"/>
      <c r="CD608" s="8"/>
      <c r="CE608" s="8"/>
      <c r="CF608" s="153"/>
      <c r="CG608" s="73"/>
      <c r="CH608" s="73"/>
      <c r="CI608" s="73"/>
      <c r="CJ608" s="73"/>
    </row>
    <row r="609" spans="1:88" ht="19.5" customHeight="1">
      <c r="A609" s="8"/>
      <c r="B609" s="8"/>
      <c r="C609" s="8"/>
      <c r="D609" s="8"/>
      <c r="E609" s="11"/>
      <c r="F609" s="170"/>
      <c r="G609" s="170"/>
      <c r="H609" s="170"/>
      <c r="I609" s="170"/>
      <c r="J609" s="170"/>
      <c r="K609" s="170"/>
      <c r="L609" s="168"/>
      <c r="M609" s="8"/>
      <c r="N609" s="8"/>
      <c r="O609" s="11"/>
      <c r="P609" s="11"/>
      <c r="Q609" s="11"/>
      <c r="R609" s="11"/>
      <c r="S609" s="11"/>
      <c r="T609" s="11"/>
      <c r="U609" s="11"/>
      <c r="V609" s="11"/>
      <c r="W609" s="11"/>
      <c r="X609" s="157"/>
      <c r="Y609" s="157"/>
      <c r="Z609" s="152"/>
      <c r="AA609" s="8"/>
      <c r="AB609" s="170"/>
      <c r="AC609" s="170"/>
      <c r="AD609" s="170"/>
      <c r="AE609" s="170"/>
      <c r="AF609" s="11"/>
      <c r="AG609" s="16"/>
      <c r="AH609" s="11"/>
      <c r="AI609" s="8"/>
      <c r="AJ609" s="8"/>
      <c r="AK609" s="76"/>
      <c r="AL609" s="73"/>
      <c r="AM609" s="73"/>
      <c r="AN609" s="73"/>
      <c r="AO609" s="73"/>
      <c r="AP609" s="16"/>
      <c r="AQ609" s="11"/>
      <c r="AR609" s="8"/>
      <c r="AS609" s="8"/>
      <c r="AT609" s="76"/>
      <c r="AU609" s="73"/>
      <c r="AV609" s="73"/>
      <c r="AW609" s="73"/>
      <c r="AX609" s="73"/>
      <c r="AY609" s="11"/>
      <c r="AZ609" s="16"/>
      <c r="BA609" s="11"/>
      <c r="BB609" s="8"/>
      <c r="BC609" s="8"/>
      <c r="BD609" s="76"/>
      <c r="BE609" s="73"/>
      <c r="BF609" s="73"/>
      <c r="BG609" s="73"/>
      <c r="BH609" s="73"/>
      <c r="BI609" s="16"/>
      <c r="BJ609" s="11"/>
      <c r="BK609" s="8"/>
      <c r="BL609" s="8"/>
      <c r="BM609" s="76"/>
      <c r="BN609" s="73"/>
      <c r="BO609" s="73"/>
      <c r="BP609" s="73"/>
      <c r="BQ609" s="73"/>
      <c r="BR609" s="11"/>
      <c r="BS609" s="16"/>
      <c r="BT609" s="11"/>
      <c r="BU609" s="8"/>
      <c r="BV609" s="8"/>
      <c r="BW609" s="76"/>
      <c r="BX609" s="73"/>
      <c r="BY609" s="73"/>
      <c r="BZ609" s="73"/>
      <c r="CA609" s="73"/>
      <c r="CB609" s="16"/>
      <c r="CC609" s="11"/>
      <c r="CD609" s="8"/>
      <c r="CE609" s="8"/>
      <c r="CF609" s="76"/>
      <c r="CG609" s="73"/>
      <c r="CH609" s="73"/>
      <c r="CI609" s="73"/>
      <c r="CJ609" s="73"/>
    </row>
    <row r="610" spans="1:88" ht="19.5" customHeight="1">
      <c r="A610" s="11"/>
      <c r="B610" s="11"/>
      <c r="C610" s="11"/>
      <c r="D610" s="11"/>
      <c r="E610" s="11"/>
      <c r="F610" s="170"/>
      <c r="G610" s="170"/>
      <c r="H610" s="170"/>
      <c r="I610" s="170"/>
      <c r="J610" s="170"/>
      <c r="K610" s="170"/>
      <c r="L610" s="168"/>
      <c r="M610" s="11"/>
      <c r="N610" s="8"/>
      <c r="O610" s="11"/>
      <c r="P610" s="11"/>
      <c r="Q610" s="11"/>
      <c r="R610" s="11"/>
      <c r="S610" s="11"/>
      <c r="T610" s="11"/>
      <c r="U610" s="11"/>
      <c r="V610" s="11"/>
      <c r="W610" s="11"/>
      <c r="X610" s="157"/>
      <c r="Y610" s="157"/>
      <c r="Z610" s="152"/>
      <c r="AA610" s="11"/>
      <c r="AB610" s="170"/>
      <c r="AC610" s="170"/>
      <c r="AD610" s="170"/>
      <c r="AE610" s="170"/>
      <c r="AF610" s="11"/>
      <c r="AG610" s="16"/>
      <c r="AH610" s="11"/>
      <c r="AI610" s="8"/>
      <c r="AJ610" s="8"/>
      <c r="AK610" s="76"/>
      <c r="AL610" s="73"/>
      <c r="AM610" s="73"/>
      <c r="AN610" s="73"/>
      <c r="AO610" s="73"/>
      <c r="AP610" s="16"/>
      <c r="AQ610" s="11"/>
      <c r="AR610" s="8"/>
      <c r="AS610" s="8"/>
      <c r="AT610" s="76"/>
      <c r="AU610" s="73"/>
      <c r="AV610" s="73"/>
      <c r="AW610" s="73"/>
      <c r="AX610" s="73"/>
      <c r="AY610" s="11"/>
      <c r="AZ610" s="16"/>
      <c r="BA610" s="11"/>
      <c r="BB610" s="8"/>
      <c r="BC610" s="8"/>
      <c r="BD610" s="76"/>
      <c r="BE610" s="73"/>
      <c r="BF610" s="73"/>
      <c r="BG610" s="73"/>
      <c r="BH610" s="73"/>
      <c r="BI610" s="16"/>
      <c r="BJ610" s="11"/>
      <c r="BK610" s="8"/>
      <c r="BL610" s="8"/>
      <c r="BM610" s="76"/>
      <c r="BN610" s="73"/>
      <c r="BO610" s="73"/>
      <c r="BP610" s="73"/>
      <c r="BQ610" s="73"/>
      <c r="BR610" s="11"/>
      <c r="BS610" s="16"/>
      <c r="BT610" s="11"/>
      <c r="BU610" s="8"/>
      <c r="BV610" s="8"/>
      <c r="BW610" s="76"/>
      <c r="BX610" s="73"/>
      <c r="BY610" s="73"/>
      <c r="BZ610" s="73"/>
      <c r="CA610" s="73"/>
      <c r="CB610" s="16"/>
      <c r="CC610" s="11"/>
      <c r="CD610" s="8"/>
      <c r="CE610" s="8"/>
      <c r="CF610" s="76"/>
      <c r="CG610" s="73"/>
      <c r="CH610" s="73"/>
      <c r="CI610" s="73"/>
      <c r="CJ610" s="73"/>
    </row>
    <row r="611" spans="1:88" ht="19.5" customHeight="1">
      <c r="A611" s="8"/>
      <c r="B611" s="10"/>
      <c r="C611" s="10"/>
      <c r="D611" s="10"/>
      <c r="E611" s="11"/>
      <c r="F611" s="170"/>
      <c r="G611" s="170"/>
      <c r="H611" s="170"/>
      <c r="I611" s="170"/>
      <c r="J611" s="170"/>
      <c r="K611" s="170"/>
      <c r="L611" s="168"/>
      <c r="M611" s="10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57"/>
      <c r="Y611" s="157"/>
      <c r="Z611" s="152"/>
      <c r="AA611" s="10"/>
      <c r="AB611" s="170"/>
      <c r="AC611" s="170"/>
      <c r="AD611" s="170"/>
      <c r="AE611" s="170"/>
      <c r="AF611" s="11"/>
      <c r="AG611" s="16"/>
      <c r="AH611" s="11"/>
      <c r="AI611" s="8"/>
      <c r="AJ611" s="8"/>
      <c r="AK611" s="76"/>
      <c r="AL611" s="73"/>
      <c r="AM611" s="73"/>
      <c r="AN611" s="73"/>
      <c r="AO611" s="73"/>
      <c r="AP611" s="16"/>
      <c r="AQ611" s="11"/>
      <c r="AR611" s="8"/>
      <c r="AS611" s="8"/>
      <c r="AT611" s="76"/>
      <c r="AU611" s="73"/>
      <c r="AV611" s="73"/>
      <c r="AW611" s="73"/>
      <c r="AX611" s="73"/>
      <c r="AY611" s="11"/>
      <c r="AZ611" s="16"/>
      <c r="BA611" s="11"/>
      <c r="BB611" s="8"/>
      <c r="BC611" s="8"/>
      <c r="BD611" s="76"/>
      <c r="BE611" s="73"/>
      <c r="BF611" s="73"/>
      <c r="BG611" s="73"/>
      <c r="BH611" s="73"/>
      <c r="BI611" s="16"/>
      <c r="BJ611" s="11"/>
      <c r="BK611" s="8"/>
      <c r="BL611" s="8"/>
      <c r="BM611" s="76"/>
      <c r="BN611" s="73"/>
      <c r="BO611" s="73"/>
      <c r="BP611" s="73"/>
      <c r="BQ611" s="73"/>
      <c r="BR611" s="11"/>
      <c r="BS611" s="16"/>
      <c r="BT611" s="11"/>
      <c r="BU611" s="8"/>
      <c r="BV611" s="8"/>
      <c r="BW611" s="76"/>
      <c r="BX611" s="73"/>
      <c r="BY611" s="73"/>
      <c r="BZ611" s="73"/>
      <c r="CA611" s="73"/>
      <c r="CB611" s="16"/>
      <c r="CC611" s="11"/>
      <c r="CD611" s="8"/>
      <c r="CE611" s="8"/>
      <c r="CF611" s="76"/>
      <c r="CG611" s="73"/>
      <c r="CH611" s="73"/>
      <c r="CI611" s="73"/>
      <c r="CJ611" s="73"/>
    </row>
    <row r="612" spans="1:88" ht="19.5" customHeight="1">
      <c r="A612" s="11"/>
      <c r="B612" s="11"/>
      <c r="C612" s="11"/>
      <c r="D612" s="11"/>
      <c r="E612" s="177"/>
      <c r="F612" s="11"/>
      <c r="G612" s="11"/>
      <c r="H612" s="11"/>
      <c r="I612" s="11"/>
      <c r="J612" s="11"/>
      <c r="K612" s="11"/>
      <c r="L612" s="168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57"/>
      <c r="Y612" s="157"/>
      <c r="Z612" s="152"/>
      <c r="AA612" s="11"/>
      <c r="AB612" s="11"/>
      <c r="AC612" s="11"/>
      <c r="AD612" s="11"/>
      <c r="AE612" s="11"/>
      <c r="AF612" s="11"/>
      <c r="AG612" s="16"/>
      <c r="AH612" s="11"/>
      <c r="AI612" s="8"/>
      <c r="AJ612" s="8"/>
      <c r="AK612" s="76"/>
      <c r="AL612" s="73"/>
      <c r="AM612" s="73"/>
      <c r="AN612" s="73"/>
      <c r="AO612" s="73"/>
      <c r="AP612" s="16"/>
      <c r="AQ612" s="11"/>
      <c r="AR612" s="8"/>
      <c r="AS612" s="8"/>
      <c r="AT612" s="76"/>
      <c r="AU612" s="73"/>
      <c r="AV612" s="73"/>
      <c r="AW612" s="73"/>
      <c r="AX612" s="73"/>
      <c r="AY612" s="11"/>
      <c r="AZ612" s="16"/>
      <c r="BA612" s="11"/>
      <c r="BB612" s="8"/>
      <c r="BC612" s="8"/>
      <c r="BD612" s="76"/>
      <c r="BE612" s="73"/>
      <c r="BF612" s="73"/>
      <c r="BG612" s="73"/>
      <c r="BH612" s="73"/>
      <c r="BI612" s="16"/>
      <c r="BJ612" s="11"/>
      <c r="BK612" s="8"/>
      <c r="BL612" s="8"/>
      <c r="BM612" s="76"/>
      <c r="BN612" s="73"/>
      <c r="BO612" s="73"/>
      <c r="BP612" s="73"/>
      <c r="BQ612" s="73"/>
      <c r="BR612" s="11"/>
      <c r="BS612" s="16"/>
      <c r="BT612" s="11"/>
      <c r="BU612" s="8"/>
      <c r="BV612" s="8"/>
      <c r="BW612" s="76"/>
      <c r="BX612" s="73"/>
      <c r="BY612" s="73"/>
      <c r="BZ612" s="73"/>
      <c r="CA612" s="73"/>
      <c r="CB612" s="16"/>
      <c r="CC612" s="11"/>
      <c r="CD612" s="8"/>
      <c r="CE612" s="8"/>
      <c r="CF612" s="76"/>
      <c r="CG612" s="73"/>
      <c r="CH612" s="73"/>
      <c r="CI612" s="73"/>
      <c r="CJ612" s="73"/>
    </row>
    <row r="613" spans="1:88" ht="19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68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57"/>
      <c r="Y613" s="157"/>
      <c r="Z613" s="152"/>
      <c r="AA613" s="11"/>
      <c r="AB613" s="11"/>
      <c r="AC613" s="11"/>
      <c r="AD613" s="11"/>
      <c r="AE613" s="11"/>
      <c r="AF613" s="11"/>
      <c r="AG613" s="16"/>
      <c r="AH613" s="11"/>
      <c r="AI613" s="8"/>
      <c r="AJ613" s="8"/>
      <c r="AK613" s="76"/>
      <c r="AL613" s="73"/>
      <c r="AM613" s="73"/>
      <c r="AN613" s="73"/>
      <c r="AO613" s="102"/>
      <c r="AP613" s="16"/>
      <c r="AQ613" s="11"/>
      <c r="AR613" s="8"/>
      <c r="AS613" s="8"/>
      <c r="AT613" s="76"/>
      <c r="AU613" s="73"/>
      <c r="AV613" s="73"/>
      <c r="AW613" s="73"/>
      <c r="AX613" s="102"/>
      <c r="AY613" s="11"/>
      <c r="AZ613" s="16"/>
      <c r="BA613" s="11"/>
      <c r="BB613" s="8"/>
      <c r="BC613" s="8"/>
      <c r="BD613" s="76"/>
      <c r="BE613" s="73"/>
      <c r="BF613" s="73"/>
      <c r="BG613" s="73"/>
      <c r="BH613" s="102"/>
      <c r="BI613" s="16"/>
      <c r="BJ613" s="11"/>
      <c r="BK613" s="8"/>
      <c r="BL613" s="8"/>
      <c r="BM613" s="76"/>
      <c r="BN613" s="73"/>
      <c r="BO613" s="73"/>
      <c r="BP613" s="73"/>
      <c r="BQ613" s="102"/>
      <c r="BR613" s="11"/>
      <c r="BS613" s="16"/>
      <c r="BT613" s="11"/>
      <c r="BU613" s="8"/>
      <c r="BV613" s="8"/>
      <c r="BW613" s="76"/>
      <c r="BX613" s="73"/>
      <c r="BY613" s="73"/>
      <c r="BZ613" s="73"/>
      <c r="CA613" s="102"/>
      <c r="CB613" s="16"/>
      <c r="CC613" s="11"/>
      <c r="CD613" s="8"/>
      <c r="CE613" s="8"/>
      <c r="CF613" s="76"/>
      <c r="CG613" s="73"/>
      <c r="CH613" s="73"/>
      <c r="CI613" s="73"/>
      <c r="CJ613" s="102"/>
    </row>
    <row r="614" spans="1:88" ht="19.5" customHeight="1">
      <c r="A614" s="8"/>
      <c r="B614" s="8"/>
      <c r="C614" s="8"/>
      <c r="D614" s="8"/>
      <c r="E614" s="11"/>
      <c r="F614" s="178"/>
      <c r="G614" s="178"/>
      <c r="H614" s="178"/>
      <c r="I614" s="178"/>
      <c r="J614" s="178"/>
      <c r="K614" s="178"/>
      <c r="L614" s="168"/>
      <c r="M614" s="8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57"/>
      <c r="Y614" s="157"/>
      <c r="Z614" s="152"/>
      <c r="AA614" s="8"/>
      <c r="AB614" s="178"/>
      <c r="AC614" s="178"/>
      <c r="AD614" s="178"/>
      <c r="AE614" s="178"/>
      <c r="AF614" s="11"/>
      <c r="AG614" s="8"/>
      <c r="AH614" s="8"/>
      <c r="AI614" s="8"/>
      <c r="AJ614" s="8"/>
      <c r="AK614" s="159"/>
      <c r="AL614" s="73"/>
      <c r="AM614" s="73"/>
      <c r="AN614" s="73"/>
      <c r="AO614" s="159"/>
      <c r="AP614" s="8"/>
      <c r="AQ614" s="8"/>
      <c r="AR614" s="8"/>
      <c r="AS614" s="8"/>
      <c r="AT614" s="159"/>
      <c r="AU614" s="73"/>
      <c r="AV614" s="73"/>
      <c r="AW614" s="73"/>
      <c r="AX614" s="159"/>
      <c r="AY614" s="11"/>
      <c r="AZ614" s="8"/>
      <c r="BA614" s="8"/>
      <c r="BB614" s="8"/>
      <c r="BC614" s="8"/>
      <c r="BD614" s="159"/>
      <c r="BE614" s="73"/>
      <c r="BF614" s="73"/>
      <c r="BG614" s="73"/>
      <c r="BH614" s="159"/>
      <c r="BI614" s="8"/>
      <c r="BJ614" s="8"/>
      <c r="BK614" s="8"/>
      <c r="BL614" s="8"/>
      <c r="BM614" s="159"/>
      <c r="BN614" s="73"/>
      <c r="BO614" s="73"/>
      <c r="BP614" s="73"/>
      <c r="BQ614" s="159"/>
      <c r="BR614" s="11"/>
      <c r="BS614" s="8"/>
      <c r="BT614" s="8"/>
      <c r="BU614" s="8"/>
      <c r="BV614" s="8"/>
      <c r="BW614" s="159"/>
      <c r="BX614" s="73"/>
      <c r="BY614" s="73"/>
      <c r="BZ614" s="73"/>
      <c r="CA614" s="159"/>
      <c r="CB614" s="8"/>
      <c r="CC614" s="8"/>
      <c r="CD614" s="8"/>
      <c r="CE614" s="8"/>
      <c r="CF614" s="159"/>
      <c r="CG614" s="73"/>
      <c r="CH614" s="73"/>
      <c r="CI614" s="73"/>
      <c r="CJ614" s="159"/>
    </row>
    <row r="615" spans="1:88" ht="19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188"/>
      <c r="M615" s="8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57"/>
      <c r="Y615" s="157"/>
      <c r="Z615" s="152"/>
      <c r="AA615" s="8"/>
      <c r="AB615" s="8"/>
      <c r="AC615" s="8"/>
      <c r="AD615" s="8"/>
      <c r="AE615" s="8"/>
      <c r="AF615" s="11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11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11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</row>
    <row r="616" spans="1:88" ht="19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68"/>
      <c r="M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</row>
    <row r="617" spans="1:88" ht="19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68"/>
      <c r="M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</row>
    <row r="618" spans="1:88" ht="19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68"/>
      <c r="M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</row>
    <row r="619" spans="1:88" ht="19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68"/>
      <c r="M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</row>
    <row r="620" spans="1:88" ht="19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68"/>
      <c r="M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>
        <v>247</v>
      </c>
      <c r="AP620" s="11"/>
      <c r="AQ620" s="11"/>
      <c r="AR620" s="11"/>
      <c r="AS620" s="11"/>
      <c r="AT620" s="11"/>
      <c r="AU620" s="11"/>
      <c r="AV620" s="11"/>
      <c r="AW620" s="11"/>
      <c r="AX620" s="11">
        <v>247</v>
      </c>
      <c r="AY620" s="11"/>
      <c r="AZ620" s="11"/>
      <c r="BA620" s="11"/>
      <c r="BB620" s="11"/>
      <c r="BC620" s="11"/>
      <c r="BD620" s="11"/>
      <c r="BE620" s="11"/>
      <c r="BF620" s="11"/>
      <c r="BG620" s="11"/>
      <c r="BH620" s="11">
        <v>247</v>
      </c>
      <c r="BI620" s="11"/>
      <c r="BJ620" s="11"/>
      <c r="BK620" s="11"/>
      <c r="BL620" s="11"/>
      <c r="BM620" s="11"/>
      <c r="BN620" s="11"/>
      <c r="BO620" s="11"/>
      <c r="BP620" s="11"/>
      <c r="BQ620" s="11">
        <v>247</v>
      </c>
      <c r="BR620" s="11"/>
      <c r="BS620" s="11"/>
      <c r="BT620" s="11"/>
      <c r="BU620" s="11"/>
      <c r="BV620" s="11"/>
      <c r="BW620" s="11"/>
      <c r="BX620" s="11"/>
      <c r="BY620" s="11"/>
      <c r="BZ620" s="11"/>
      <c r="CA620" s="11">
        <v>247</v>
      </c>
      <c r="CB620" s="11"/>
      <c r="CC620" s="11"/>
      <c r="CD620" s="11"/>
      <c r="CE620" s="11"/>
      <c r="CF620" s="11"/>
      <c r="CG620" s="11"/>
      <c r="CH620" s="11"/>
      <c r="CI620" s="11"/>
      <c r="CJ620" s="11"/>
    </row>
  </sheetData>
  <mergeCells count="89">
    <mergeCell ref="BS570:BV572"/>
    <mergeCell ref="CB570:CE572"/>
    <mergeCell ref="L570:L572"/>
    <mergeCell ref="AA570:AA572"/>
    <mergeCell ref="AG570:AJ572"/>
    <mergeCell ref="AP570:AS572"/>
    <mergeCell ref="AZ570:BC572"/>
    <mergeCell ref="BI570:BL572"/>
    <mergeCell ref="AI566:AO566"/>
    <mergeCell ref="AR566:AX566"/>
    <mergeCell ref="BB566:BH566"/>
    <mergeCell ref="BK566:BQ566"/>
    <mergeCell ref="BU566:CA566"/>
    <mergeCell ref="CD566:CJ566"/>
    <mergeCell ref="AI565:AO565"/>
    <mergeCell ref="AR565:AX565"/>
    <mergeCell ref="BB565:BH565"/>
    <mergeCell ref="BK565:BQ565"/>
    <mergeCell ref="BU565:CA565"/>
    <mergeCell ref="CD565:CJ565"/>
    <mergeCell ref="CD563:CJ563"/>
    <mergeCell ref="AI564:AO564"/>
    <mergeCell ref="AR564:AX564"/>
    <mergeCell ref="BB564:BH564"/>
    <mergeCell ref="BK564:BQ564"/>
    <mergeCell ref="BU564:CA564"/>
    <mergeCell ref="CD564:CJ564"/>
    <mergeCell ref="BI512:BL514"/>
    <mergeCell ref="BS512:BV514"/>
    <mergeCell ref="CB512:CE514"/>
    <mergeCell ref="A516:E516"/>
    <mergeCell ref="Z563:Z565"/>
    <mergeCell ref="AI563:AO563"/>
    <mergeCell ref="AR563:AX563"/>
    <mergeCell ref="BB563:BH563"/>
    <mergeCell ref="BK563:BQ563"/>
    <mergeCell ref="BU563:CA563"/>
    <mergeCell ref="AR505:AT505"/>
    <mergeCell ref="BB505:BD505"/>
    <mergeCell ref="BK505:BM505"/>
    <mergeCell ref="BU505:BW505"/>
    <mergeCell ref="CD505:CF505"/>
    <mergeCell ref="L512:L514"/>
    <mergeCell ref="AA512:AA514"/>
    <mergeCell ref="AG512:AJ514"/>
    <mergeCell ref="AP512:AS514"/>
    <mergeCell ref="AZ512:BC514"/>
    <mergeCell ref="AC28:AH28"/>
    <mergeCell ref="AC29:AH29"/>
    <mergeCell ref="AC30:AH30"/>
    <mergeCell ref="AL36:AM36"/>
    <mergeCell ref="AM38:AO38"/>
    <mergeCell ref="Z505:Z507"/>
    <mergeCell ref="AI505:AK505"/>
    <mergeCell ref="A11:D11"/>
    <mergeCell ref="N11:Q11"/>
    <mergeCell ref="AB11:AE11"/>
    <mergeCell ref="AQ13:AR13"/>
    <mergeCell ref="AS13:AU13"/>
    <mergeCell ref="O16:T16"/>
    <mergeCell ref="AC16:AH16"/>
    <mergeCell ref="G9:G10"/>
    <mergeCell ref="J9:J10"/>
    <mergeCell ref="U9:U10"/>
    <mergeCell ref="X9:X10"/>
    <mergeCell ref="AI9:AI10"/>
    <mergeCell ref="AL9:AL10"/>
    <mergeCell ref="AB7:AG10"/>
    <mergeCell ref="AI7:AK8"/>
    <mergeCell ref="AL7:AN8"/>
    <mergeCell ref="BE8:BI9"/>
    <mergeCell ref="BO8:BS9"/>
    <mergeCell ref="BX8:CB9"/>
    <mergeCell ref="BB1:BH1"/>
    <mergeCell ref="BK1:BQ1"/>
    <mergeCell ref="BU1:CA1"/>
    <mergeCell ref="CD1:CJ1"/>
    <mergeCell ref="A7:F10"/>
    <mergeCell ref="G7:I8"/>
    <mergeCell ref="J7:L8"/>
    <mergeCell ref="N7:S10"/>
    <mergeCell ref="U7:W8"/>
    <mergeCell ref="X7:Z8"/>
    <mergeCell ref="A1:A5"/>
    <mergeCell ref="B1:B5"/>
    <mergeCell ref="N1:N5"/>
    <mergeCell ref="O1:O5"/>
    <mergeCell ref="AB1:AB5"/>
    <mergeCell ref="AC1:AC5"/>
  </mergeCells>
  <printOptions horizontalCentered="1" verticalCentered="1"/>
  <pageMargins left="0.55000000000000004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2.4.1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2024-04-19T07:29:52Z</dcterms:created>
  <dcterms:modified xsi:type="dcterms:W3CDTF">2024-04-19T07:30:07Z</dcterms:modified>
</cp:coreProperties>
</file>